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4"/>
  <workbookPr defaultThemeVersion="166925"/>
  <mc:AlternateContent xmlns:mc="http://schemas.openxmlformats.org/markup-compatibility/2006">
    <mc:Choice Requires="x15">
      <x15ac:absPath xmlns:x15ac="http://schemas.microsoft.com/office/spreadsheetml/2010/11/ac" url="https://activemotif-my.sharepoint.com/personal/mcarlson_activemotif_com/Documents/Product Management/_Global 5hmC Quant Kit/New Global 5hmC Project 3976/Website Page/"/>
    </mc:Choice>
  </mc:AlternateContent>
  <xr:revisionPtr revIDLastSave="390" documentId="8_{36C98F64-28FB-B449-BFB3-81C73081DFC1}" xr6:coauthVersionLast="45" xr6:coauthVersionMax="45" xr10:uidLastSave="{BBFEBBBC-36E3-CE46-A810-DF24C0BD9483}"/>
  <bookViews>
    <workbookView xWindow="1840" yWindow="820" windowWidth="23120" windowHeight="13700" xr2:uid="{58AC8B53-46EB-4D9F-9061-5AC48A25A50B}"/>
  </bookViews>
  <sheets>
    <sheet name="Global 5hmC ELISA" sheetId="2" r:id="rId1"/>
    <sheet name="Std Curve - moles 5-hmC" sheetId="8" r:id="rId2"/>
    <sheet name="Std Curve - ng 5-hmC" sheetId="9" r:id="rId3"/>
    <sheet name="Example analysis" sheetId="10"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67" i="10" l="1"/>
  <c r="M67" i="10"/>
  <c r="L67" i="10"/>
  <c r="K67" i="10"/>
  <c r="N66" i="10"/>
  <c r="M66" i="10"/>
  <c r="L66" i="10"/>
  <c r="K66" i="10"/>
  <c r="N65" i="10"/>
  <c r="M65" i="10"/>
  <c r="L65" i="10"/>
  <c r="K65" i="10"/>
  <c r="N64" i="10"/>
  <c r="M64" i="10"/>
  <c r="L64" i="10"/>
  <c r="K64" i="10"/>
  <c r="N63" i="10"/>
  <c r="M63" i="10"/>
  <c r="L63" i="10"/>
  <c r="K63" i="10"/>
  <c r="N62" i="10"/>
  <c r="M62" i="10"/>
  <c r="L62" i="10"/>
  <c r="K62" i="10"/>
  <c r="N61" i="10"/>
  <c r="M61" i="10"/>
  <c r="L61" i="10"/>
  <c r="K61" i="10"/>
  <c r="N60" i="10"/>
  <c r="M60" i="10"/>
  <c r="L60" i="10"/>
  <c r="K60" i="10"/>
  <c r="G59" i="10"/>
  <c r="H59" i="10" s="1"/>
  <c r="I59" i="10" s="1"/>
  <c r="J59" i="10" s="1"/>
  <c r="K59" i="10" s="1"/>
  <c r="L59" i="10" s="1"/>
  <c r="M59" i="10" s="1"/>
  <c r="N59" i="10" s="1"/>
  <c r="N56" i="10"/>
  <c r="M56" i="10"/>
  <c r="L56" i="10"/>
  <c r="K56" i="10"/>
  <c r="N55" i="10"/>
  <c r="M55" i="10"/>
  <c r="L55" i="10"/>
  <c r="K55" i="10"/>
  <c r="N54" i="10"/>
  <c r="M54" i="10"/>
  <c r="L54" i="10"/>
  <c r="K54" i="10"/>
  <c r="N53" i="10"/>
  <c r="M53" i="10"/>
  <c r="L53" i="10"/>
  <c r="K53" i="10"/>
  <c r="N52" i="10"/>
  <c r="M52" i="10"/>
  <c r="L52" i="10"/>
  <c r="K52" i="10"/>
  <c r="N51" i="10"/>
  <c r="M51" i="10"/>
  <c r="L51" i="10"/>
  <c r="K51" i="10"/>
  <c r="N50" i="10"/>
  <c r="M50" i="10"/>
  <c r="L50" i="10"/>
  <c r="K50" i="10"/>
  <c r="N49" i="10"/>
  <c r="L49" i="10"/>
  <c r="K49" i="10"/>
  <c r="G48" i="10"/>
  <c r="H48" i="10" s="1"/>
  <c r="I48" i="10" s="1"/>
  <c r="J48" i="10" s="1"/>
  <c r="K48" i="10" s="1"/>
  <c r="L48" i="10" s="1"/>
  <c r="M48" i="10" s="1"/>
  <c r="N48" i="10" s="1"/>
  <c r="K45" i="10"/>
  <c r="D45" i="10"/>
  <c r="K44" i="10"/>
  <c r="D44" i="10"/>
  <c r="K43" i="10"/>
  <c r="D43" i="10"/>
  <c r="K42" i="10"/>
  <c r="D42" i="10"/>
  <c r="K41" i="10"/>
  <c r="F41" i="10"/>
  <c r="J56" i="10" s="1"/>
  <c r="D41" i="10"/>
  <c r="K40" i="10"/>
  <c r="D40" i="10"/>
  <c r="K39" i="10"/>
  <c r="J39" i="10"/>
  <c r="J40" i="10" s="1"/>
  <c r="D39" i="10"/>
  <c r="F40" i="10" s="1"/>
  <c r="K38" i="10"/>
  <c r="D38" i="10"/>
  <c r="D28" i="10"/>
  <c r="D29" i="10" s="1"/>
  <c r="D30" i="10" s="1"/>
  <c r="D31" i="10" s="1"/>
  <c r="D32" i="10" s="1"/>
  <c r="C28" i="10"/>
  <c r="C29" i="10" s="1"/>
  <c r="C30" i="10" s="1"/>
  <c r="C31" i="10" s="1"/>
  <c r="C32" i="10" s="1"/>
  <c r="D27" i="10"/>
  <c r="C27" i="10"/>
  <c r="G25" i="10"/>
  <c r="H25" i="10" s="1"/>
  <c r="I25" i="10" s="1"/>
  <c r="J25" i="10" s="1"/>
  <c r="K25" i="10" s="1"/>
  <c r="L25" i="10" s="1"/>
  <c r="M25" i="10" s="1"/>
  <c r="N25" i="10" s="1"/>
  <c r="G13" i="10"/>
  <c r="H13" i="10" s="1"/>
  <c r="I13" i="10" s="1"/>
  <c r="J13" i="10" s="1"/>
  <c r="K13" i="10" s="1"/>
  <c r="L13" i="10" s="1"/>
  <c r="M13" i="10" s="1"/>
  <c r="N13" i="10" s="1"/>
  <c r="Q2" i="10"/>
  <c r="J41" i="10" l="1"/>
  <c r="J42" i="10" s="1"/>
  <c r="J43" i="10" s="1"/>
  <c r="J44" i="10" s="1"/>
  <c r="G50" i="10"/>
  <c r="I51" i="10"/>
  <c r="G52" i="10"/>
  <c r="F42" i="10"/>
  <c r="E49" i="10"/>
  <c r="I49" i="10"/>
  <c r="H50" i="10"/>
  <c r="F51" i="10"/>
  <c r="J51" i="10"/>
  <c r="H52" i="10"/>
  <c r="F53" i="10"/>
  <c r="J53" i="10"/>
  <c r="H54" i="10"/>
  <c r="F55" i="10"/>
  <c r="J55" i="10"/>
  <c r="H56" i="10"/>
  <c r="H49" i="10"/>
  <c r="E53" i="10"/>
  <c r="G54" i="10"/>
  <c r="I55" i="10"/>
  <c r="G56" i="10"/>
  <c r="M40" i="10"/>
  <c r="F49" i="10"/>
  <c r="J49" i="10"/>
  <c r="E50" i="10"/>
  <c r="I50" i="10"/>
  <c r="G51" i="10"/>
  <c r="E52" i="10"/>
  <c r="I52" i="10"/>
  <c r="G53" i="10"/>
  <c r="E54" i="10"/>
  <c r="I54" i="10"/>
  <c r="G55" i="10"/>
  <c r="E56" i="10"/>
  <c r="I56" i="10"/>
  <c r="E51" i="10"/>
  <c r="I53" i="10"/>
  <c r="E55" i="10"/>
  <c r="G49" i="10"/>
  <c r="F50" i="10"/>
  <c r="J50" i="10"/>
  <c r="H51" i="10"/>
  <c r="F52" i="10"/>
  <c r="J52" i="10"/>
  <c r="H53" i="10"/>
  <c r="F54" i="10"/>
  <c r="J54" i="10"/>
  <c r="H55" i="10"/>
  <c r="F56" i="10"/>
  <c r="M41" i="10" l="1"/>
  <c r="M42" i="10"/>
  <c r="J67" i="10" l="1"/>
  <c r="F67" i="10"/>
  <c r="H66" i="10"/>
  <c r="J65" i="10"/>
  <c r="F65" i="10"/>
  <c r="H64" i="10"/>
  <c r="J63" i="10"/>
  <c r="F63" i="10"/>
  <c r="H62" i="10"/>
  <c r="J61" i="10"/>
  <c r="F61" i="10"/>
  <c r="H60" i="10"/>
  <c r="G65" i="10"/>
  <c r="I64" i="10"/>
  <c r="G63" i="10"/>
  <c r="E62" i="10"/>
  <c r="I67" i="10"/>
  <c r="E67" i="10"/>
  <c r="G66" i="10"/>
  <c r="I65" i="10"/>
  <c r="E65" i="10"/>
  <c r="G64" i="10"/>
  <c r="I63" i="10"/>
  <c r="E63" i="10"/>
  <c r="G62" i="10"/>
  <c r="I61" i="10"/>
  <c r="E61" i="10"/>
  <c r="G60" i="10"/>
  <c r="E64" i="10"/>
  <c r="I62" i="10"/>
  <c r="G61" i="10"/>
  <c r="E60" i="10"/>
  <c r="H67" i="10"/>
  <c r="J66" i="10"/>
  <c r="F66" i="10"/>
  <c r="H65" i="10"/>
  <c r="J64" i="10"/>
  <c r="F64" i="10"/>
  <c r="H63" i="10"/>
  <c r="J62" i="10"/>
  <c r="F62" i="10"/>
  <c r="H61" i="10"/>
  <c r="J60" i="10"/>
  <c r="F60" i="10"/>
  <c r="G67" i="10"/>
  <c r="I66" i="10"/>
  <c r="E66" i="10"/>
  <c r="I60" i="10"/>
  <c r="C27" i="2" l="1"/>
  <c r="C28" i="2" s="1"/>
  <c r="C29" i="2" s="1"/>
  <c r="C30" i="2" s="1"/>
  <c r="C31" i="2" s="1"/>
  <c r="C32" i="2" s="1"/>
  <c r="D27" i="2"/>
  <c r="D28" i="2" s="1"/>
  <c r="D29" i="2" s="1"/>
  <c r="D30" i="2" s="1"/>
  <c r="D31" i="2" s="1"/>
  <c r="D32" i="2" s="1"/>
  <c r="G59" i="2" l="1"/>
  <c r="H59" i="2" s="1"/>
  <c r="I59" i="2" s="1"/>
  <c r="J59" i="2" s="1"/>
  <c r="K59" i="2" s="1"/>
  <c r="L59" i="2" s="1"/>
  <c r="M59" i="2" s="1"/>
  <c r="N59" i="2" s="1"/>
  <c r="G25" i="2" l="1"/>
  <c r="H25" i="2" s="1"/>
  <c r="I25" i="2" s="1"/>
  <c r="J25" i="2" s="1"/>
  <c r="K25" i="2" s="1"/>
  <c r="L25" i="2" s="1"/>
  <c r="M25" i="2" s="1"/>
  <c r="N25" i="2" s="1"/>
  <c r="G48" i="2"/>
  <c r="H48" i="2" s="1"/>
  <c r="I48" i="2" s="1"/>
  <c r="J48" i="2" s="1"/>
  <c r="K48" i="2" s="1"/>
  <c r="L48" i="2" s="1"/>
  <c r="M48" i="2" s="1"/>
  <c r="N48" i="2" s="1"/>
  <c r="K39" i="2"/>
  <c r="K40" i="2"/>
  <c r="K41" i="2"/>
  <c r="K42" i="2"/>
  <c r="K43" i="2"/>
  <c r="K44" i="2"/>
  <c r="K45" i="2"/>
  <c r="K38" i="2"/>
  <c r="D39" i="2"/>
  <c r="D40" i="2"/>
  <c r="D41" i="2"/>
  <c r="D42" i="2"/>
  <c r="D43" i="2"/>
  <c r="D44" i="2"/>
  <c r="D45" i="2"/>
  <c r="D38" i="2"/>
  <c r="J39" i="2"/>
  <c r="J40" i="2" s="1"/>
  <c r="J41" i="2" s="1"/>
  <c r="J42" i="2" s="1"/>
  <c r="J43" i="2" s="1"/>
  <c r="J44" i="2" s="1"/>
  <c r="M40" i="2" l="1"/>
  <c r="M42" i="2"/>
  <c r="M41" i="2"/>
  <c r="F40" i="2"/>
  <c r="M60" i="2"/>
  <c r="Q2" i="2"/>
  <c r="G13" i="2"/>
  <c r="H13" i="2" s="1"/>
  <c r="I13" i="2" s="1"/>
  <c r="J13" i="2" s="1"/>
  <c r="K13" i="2" s="1"/>
  <c r="L13" i="2" s="1"/>
  <c r="M13" i="2" s="1"/>
  <c r="N13" i="2" s="1"/>
  <c r="K61" i="2" l="1"/>
  <c r="K62" i="2"/>
  <c r="K63" i="2"/>
  <c r="K64" i="2"/>
  <c r="K65" i="2"/>
  <c r="K66" i="2"/>
  <c r="K67" i="2"/>
  <c r="K60" i="2"/>
  <c r="L61" i="2"/>
  <c r="L62" i="2"/>
  <c r="L63" i="2"/>
  <c r="L64" i="2"/>
  <c r="L65" i="2"/>
  <c r="L66" i="2"/>
  <c r="L67" i="2"/>
  <c r="L60" i="2"/>
  <c r="M61" i="2"/>
  <c r="M62" i="2"/>
  <c r="M63" i="2"/>
  <c r="M64" i="2"/>
  <c r="M65" i="2"/>
  <c r="M66" i="2"/>
  <c r="M67" i="2"/>
  <c r="N60" i="2"/>
  <c r="N62" i="2"/>
  <c r="N63" i="2"/>
  <c r="N64" i="2"/>
  <c r="N65" i="2"/>
  <c r="N66" i="2"/>
  <c r="N67" i="2"/>
  <c r="N61" i="2"/>
  <c r="F61" i="2"/>
  <c r="H63" i="2"/>
  <c r="I60" i="2"/>
  <c r="J66" i="2"/>
  <c r="I63" i="2"/>
  <c r="H65" i="2"/>
  <c r="I66" i="2"/>
  <c r="E61" i="2"/>
  <c r="G63" i="2"/>
  <c r="J67" i="2"/>
  <c r="F65" i="2"/>
  <c r="H62" i="2"/>
  <c r="I65" i="2"/>
  <c r="E67" i="2"/>
  <c r="I67" i="2"/>
  <c r="F67" i="2"/>
  <c r="G64" i="2"/>
  <c r="I61" i="2"/>
  <c r="J64" i="2"/>
  <c r="H61" i="2"/>
  <c r="F66" i="2"/>
  <c r="E64" i="2"/>
  <c r="G61" i="2"/>
  <c r="E60" i="2"/>
  <c r="G67" i="2"/>
  <c r="J60" i="2"/>
  <c r="J65" i="2"/>
  <c r="F63" i="2"/>
  <c r="E63" i="2"/>
  <c r="J62" i="2"/>
  <c r="G60" i="2"/>
  <c r="I62" i="2"/>
  <c r="F64" i="2"/>
  <c r="E66" i="2"/>
  <c r="H64" i="2"/>
  <c r="J61" i="2"/>
  <c r="E65" i="2"/>
  <c r="G62" i="2"/>
  <c r="H60" i="2"/>
  <c r="F62" i="2"/>
  <c r="H67" i="2"/>
  <c r="I64" i="2"/>
  <c r="E62" i="2"/>
  <c r="G66" i="2"/>
  <c r="F60" i="2"/>
  <c r="G65" i="2"/>
  <c r="H66" i="2"/>
  <c r="J63" i="2"/>
  <c r="F42" i="2"/>
  <c r="F41" i="2"/>
  <c r="M49" i="2" l="1"/>
  <c r="K50" i="2"/>
  <c r="K51" i="2"/>
  <c r="K52" i="2"/>
  <c r="K53" i="2"/>
  <c r="K54" i="2"/>
  <c r="K55" i="2"/>
  <c r="K56" i="2"/>
  <c r="L50" i="2"/>
  <c r="L51" i="2"/>
  <c r="L52" i="2"/>
  <c r="L53" i="2"/>
  <c r="L54" i="2"/>
  <c r="L55" i="2"/>
  <c r="L56" i="2"/>
  <c r="L49" i="2"/>
  <c r="M50" i="2"/>
  <c r="M51" i="2"/>
  <c r="M52" i="2"/>
  <c r="M53" i="2"/>
  <c r="M54" i="2"/>
  <c r="M55" i="2"/>
  <c r="M56" i="2"/>
  <c r="N49" i="2"/>
  <c r="N50" i="2"/>
  <c r="N51" i="2"/>
  <c r="N52" i="2"/>
  <c r="N53" i="2"/>
  <c r="N54" i="2"/>
  <c r="N55" i="2"/>
  <c r="N56" i="2"/>
  <c r="K49" i="2"/>
  <c r="G49" i="2"/>
  <c r="F50" i="2"/>
  <c r="J50" i="2"/>
  <c r="H51" i="2"/>
  <c r="F52" i="2"/>
  <c r="J52" i="2"/>
  <c r="H53" i="2"/>
  <c r="G54" i="2"/>
  <c r="E55" i="2"/>
  <c r="I55" i="2"/>
  <c r="G56" i="2"/>
  <c r="I53" i="2"/>
  <c r="H49" i="2"/>
  <c r="G50" i="2"/>
  <c r="E51" i="2"/>
  <c r="I51" i="2"/>
  <c r="G52" i="2"/>
  <c r="E53" i="2"/>
  <c r="J53" i="2"/>
  <c r="H54" i="2"/>
  <c r="F55" i="2"/>
  <c r="J55" i="2"/>
  <c r="H56" i="2"/>
  <c r="E49" i="2"/>
  <c r="I49" i="2"/>
  <c r="H50" i="2"/>
  <c r="F51" i="2"/>
  <c r="J51" i="2"/>
  <c r="H52" i="2"/>
  <c r="F53" i="2"/>
  <c r="E54" i="2"/>
  <c r="I54" i="2"/>
  <c r="G55" i="2"/>
  <c r="E56" i="2"/>
  <c r="I56" i="2"/>
  <c r="F49" i="2"/>
  <c r="J49" i="2"/>
  <c r="E50" i="2"/>
  <c r="I50" i="2"/>
  <c r="G51" i="2"/>
  <c r="E52" i="2"/>
  <c r="I52" i="2"/>
  <c r="G53" i="2"/>
  <c r="F54" i="2"/>
  <c r="J54" i="2"/>
  <c r="H55" i="2"/>
  <c r="F56" i="2"/>
  <c r="J56" i="2"/>
</calcChain>
</file>

<file path=xl/sharedStrings.xml><?xml version="1.0" encoding="utf-8"?>
<sst xmlns="http://schemas.openxmlformats.org/spreadsheetml/2006/main" count="126" uniqueCount="33">
  <si>
    <t>A</t>
  </si>
  <si>
    <t>B</t>
  </si>
  <si>
    <t>C</t>
  </si>
  <si>
    <t>D</t>
  </si>
  <si>
    <t>E</t>
  </si>
  <si>
    <t>F</t>
  </si>
  <si>
    <t>G</t>
  </si>
  <si>
    <t>H</t>
  </si>
  <si>
    <t>Date of testing:</t>
  </si>
  <si>
    <t>Kit Lot:</t>
  </si>
  <si>
    <t>Slope</t>
  </si>
  <si>
    <t>y-interc.</t>
  </si>
  <si>
    <r>
      <t>R</t>
    </r>
    <r>
      <rPr>
        <b/>
        <vertAlign val="superscript"/>
        <sz val="11"/>
        <color theme="1"/>
        <rFont val="Calibri"/>
        <family val="2"/>
        <scheme val="minor"/>
      </rPr>
      <t>2</t>
    </r>
  </si>
  <si>
    <t>Operator:</t>
  </si>
  <si>
    <t>Experiment Name:</t>
  </si>
  <si>
    <t>Standards</t>
  </si>
  <si>
    <t>Standard Curve Calculations - moles 5hmC and ng of 5hmC-containing DNA</t>
  </si>
  <si>
    <t>ng 5-hmC containing DNA</t>
  </si>
  <si>
    <t>24 hr azacytidine treatment</t>
  </si>
  <si>
    <t>Active Motif Global 5-hmC ELISA Kit, cat no. 55025, Data Analysis Spreadsheet</t>
  </si>
  <si>
    <t>Joe Timberlake</t>
  </si>
  <si>
    <t>Samples</t>
  </si>
  <si>
    <t>1) Enter in your experiment information below.</t>
  </si>
  <si>
    <t>ng of input DNA used per well for each Sample</t>
  </si>
  <si>
    <t>Standards (ng/wll)</t>
  </si>
  <si>
    <t>Calculated: Moles 5-hmC Detected in Samples</t>
  </si>
  <si>
    <t>Calculated: % 5-hmC in Samples</t>
  </si>
  <si>
    <r>
      <rPr>
        <b/>
        <sz val="12"/>
        <color theme="1"/>
        <rFont val="Calibri"/>
        <family val="2"/>
        <scheme val="minor"/>
      </rPr>
      <t>Instructions:</t>
    </r>
    <r>
      <rPr>
        <sz val="12"/>
        <color theme="1"/>
        <rFont val="Calibri"/>
        <family val="2"/>
        <scheme val="minor"/>
      </rPr>
      <t xml:space="preserve"> Enter data into the yellow areas below. 
A standard curve will be graphed on Sheet 2 in moles of 5-hmC.  A standard curve will be graphed on Sheet 3 in ng 5-hmC.
Moles of 5-hmC and % 5-hmC will be calculated for each sample.
An example of what the analysis might look like is shown in Sheet 4.
For any technical questions please contact Active Motif Techincal Support.
</t>
    </r>
  </si>
  <si>
    <t>2) Copy and paste in raw absorbance values (450 nm) into the yellow boxes below for your DNA standards and samples. Be sure to Paste Special "Values" so not to change the formatting. You do not need to fill in all of the wells if you used a partial plate.</t>
  </si>
  <si>
    <t>3) To enable calculation of % 5-hmC in your samples, enter nanograms of sample DNA used per well (e.g., 50, not "50 ng") in your assay.</t>
  </si>
  <si>
    <t>Ave OD</t>
  </si>
  <si>
    <t>ng 5-hmC</t>
  </si>
  <si>
    <t>moles 5-hmC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</si>
</sst>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00E+00"/>
    <numFmt numFmtId="166" formatCode="0.000%"/>
    <numFmt numFmtId="167" formatCode="0.0000"/>
  </numFmts>
  <fonts count="15">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rgb="FF006100"/>
      <name val="Calibri"/>
      <family val="2"/>
      <scheme val="minor"/>
    </font>
    <font>
      <b/>
      <sz val="11"/>
      <color theme="1"/>
      <name val="Calibri"/>
      <family val="2"/>
      <scheme val="minor"/>
    </font>
    <font>
      <b/>
      <sz val="11"/>
      <color theme="1"/>
      <name val="Calibri"/>
      <family val="2"/>
    </font>
    <font>
      <i/>
      <sz val="11"/>
      <color theme="1"/>
      <name val="Calibri"/>
      <family val="2"/>
      <scheme val="minor"/>
    </font>
    <font>
      <b/>
      <i/>
      <sz val="11"/>
      <color theme="1"/>
      <name val="Calibri"/>
      <family val="2"/>
      <scheme val="minor"/>
    </font>
    <font>
      <sz val="11"/>
      <color theme="1"/>
      <name val="Calibri"/>
      <family val="2"/>
      <scheme val="minor"/>
    </font>
    <font>
      <b/>
      <vertAlign val="superscript"/>
      <sz val="11"/>
      <color theme="1"/>
      <name val="Calibri"/>
      <family val="2"/>
      <scheme val="minor"/>
    </font>
    <font>
      <sz val="8"/>
      <name val="Calibri"/>
      <family val="2"/>
      <scheme val="minor"/>
    </font>
    <font>
      <b/>
      <sz val="12"/>
      <color theme="1"/>
      <name val="Calibri"/>
      <family val="2"/>
      <scheme val="minor"/>
    </font>
    <font>
      <sz val="12"/>
      <color theme="0"/>
      <name val="Calibri"/>
      <family val="2"/>
      <scheme val="minor"/>
    </font>
    <font>
      <sz val="11"/>
      <color theme="1"/>
      <name val="Calibri"/>
      <family val="2"/>
    </font>
  </fonts>
  <fills count="7">
    <fill>
      <patternFill patternType="none"/>
    </fill>
    <fill>
      <patternFill patternType="gray125"/>
    </fill>
    <fill>
      <patternFill patternType="solid">
        <fgColor rgb="FFC6EFCE"/>
      </patternFill>
    </fill>
    <fill>
      <patternFill patternType="solid">
        <fgColor rgb="FFFFFF00"/>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s>
  <cellStyleXfs count="3">
    <xf numFmtId="0" fontId="0" fillId="0" borderId="0"/>
    <xf numFmtId="0" fontId="4" fillId="2" borderId="0" applyNumberFormat="0" applyBorder="0" applyAlignment="0" applyProtection="0"/>
    <xf numFmtId="9" fontId="9" fillId="0" borderId="0" applyFont="0" applyFill="0" applyBorder="0" applyAlignment="0" applyProtection="0"/>
  </cellStyleXfs>
  <cellXfs count="95">
    <xf numFmtId="0" fontId="0" fillId="0" borderId="0" xfId="0"/>
    <xf numFmtId="0" fontId="0" fillId="0" borderId="0" xfId="0" applyBorder="1" applyProtection="1"/>
    <xf numFmtId="0" fontId="9" fillId="3" borderId="1" xfId="1" applyFont="1" applyFill="1" applyBorder="1" applyAlignment="1" applyProtection="1">
      <alignment horizontal="center"/>
      <protection locked="0"/>
    </xf>
    <xf numFmtId="0" fontId="5" fillId="0" borderId="0" xfId="0" applyFont="1" applyAlignment="1" applyProtection="1">
      <alignment horizontal="center"/>
    </xf>
    <xf numFmtId="0" fontId="5" fillId="0" borderId="0" xfId="0" applyFont="1" applyProtection="1"/>
    <xf numFmtId="0" fontId="6" fillId="0" borderId="0" xfId="0" applyFont="1" applyAlignment="1" applyProtection="1">
      <alignment horizontal="center"/>
    </xf>
    <xf numFmtId="164" fontId="0" fillId="0" borderId="0" xfId="0" applyNumberFormat="1" applyProtection="1"/>
    <xf numFmtId="164" fontId="0" fillId="0" borderId="1" xfId="0" applyNumberFormat="1" applyBorder="1" applyAlignment="1" applyProtection="1">
      <alignment horizontal="center"/>
    </xf>
    <xf numFmtId="0" fontId="8" fillId="0" borderId="4" xfId="0" applyFont="1" applyBorder="1" applyAlignment="1" applyProtection="1">
      <alignment horizontal="center"/>
    </xf>
    <xf numFmtId="0" fontId="0" fillId="3" borderId="1" xfId="0" applyFill="1" applyBorder="1" applyAlignment="1" applyProtection="1">
      <alignment horizontal="center"/>
      <protection locked="0"/>
    </xf>
    <xf numFmtId="167" fontId="9" fillId="3" borderId="1" xfId="1" applyNumberFormat="1" applyFont="1" applyFill="1" applyBorder="1" applyAlignment="1" applyProtection="1">
      <alignment horizontal="center"/>
      <protection locked="0"/>
    </xf>
    <xf numFmtId="0" fontId="3" fillId="0" borderId="0" xfId="0" applyFont="1" applyBorder="1" applyProtection="1"/>
    <xf numFmtId="0" fontId="3" fillId="0" borderId="0" xfId="0" applyFont="1" applyBorder="1" applyAlignment="1" applyProtection="1">
      <alignment horizontal="left" vertical="top"/>
    </xf>
    <xf numFmtId="0" fontId="3" fillId="0" borderId="0" xfId="0" applyFont="1" applyProtection="1"/>
    <xf numFmtId="0" fontId="12" fillId="0" borderId="0" xfId="0" applyFont="1" applyBorder="1" applyProtection="1"/>
    <xf numFmtId="0" fontId="13" fillId="0" borderId="0" xfId="0" applyFont="1" applyBorder="1" applyAlignment="1" applyProtection="1">
      <alignment wrapText="1"/>
    </xf>
    <xf numFmtId="167" fontId="0" fillId="3" borderId="1" xfId="0" applyNumberFormat="1" applyFill="1" applyBorder="1" applyAlignment="1" applyProtection="1">
      <alignment horizontal="center"/>
      <protection locked="0"/>
    </xf>
    <xf numFmtId="0" fontId="3" fillId="0" borderId="0" xfId="0" applyFont="1" applyFill="1" applyProtection="1"/>
    <xf numFmtId="0" fontId="12" fillId="0" borderId="0" xfId="0" applyFont="1" applyFill="1" applyBorder="1" applyProtection="1"/>
    <xf numFmtId="0" fontId="13" fillId="0" borderId="0" xfId="0" applyFont="1" applyFill="1" applyBorder="1" applyAlignment="1" applyProtection="1">
      <alignment wrapText="1"/>
    </xf>
    <xf numFmtId="0" fontId="3" fillId="0" borderId="0" xfId="0" applyFont="1" applyFill="1" applyBorder="1" applyProtection="1"/>
    <xf numFmtId="0" fontId="0" fillId="0" borderId="0" xfId="0" applyAlignment="1" applyProtection="1">
      <alignment horizontal="left"/>
    </xf>
    <xf numFmtId="0" fontId="0" fillId="0" borderId="0" xfId="0" applyBorder="1" applyAlignment="1" applyProtection="1">
      <alignment horizontal="right"/>
    </xf>
    <xf numFmtId="0" fontId="0" fillId="0" borderId="0" xfId="0" applyFill="1" applyBorder="1" applyProtection="1"/>
    <xf numFmtId="0" fontId="6" fillId="0" borderId="0" xfId="0" applyFont="1" applyFill="1" applyBorder="1" applyAlignment="1" applyProtection="1">
      <alignment horizontal="center"/>
    </xf>
    <xf numFmtId="0" fontId="0" fillId="0" borderId="0" xfId="0" applyBorder="1" applyAlignment="1" applyProtection="1">
      <alignment horizontal="left" vertical="top"/>
    </xf>
    <xf numFmtId="0" fontId="0" fillId="0" borderId="0" xfId="0" applyFill="1" applyBorder="1" applyAlignment="1" applyProtection="1">
      <alignment horizontal="left"/>
    </xf>
    <xf numFmtId="0" fontId="0" fillId="0" borderId="0" xfId="0" applyFill="1" applyBorder="1" applyAlignment="1" applyProtection="1">
      <alignment horizontal="center"/>
    </xf>
    <xf numFmtId="0" fontId="5" fillId="0" borderId="0" xfId="0" applyFont="1" applyFill="1" applyAlignment="1" applyProtection="1">
      <alignment horizontal="right"/>
    </xf>
    <xf numFmtId="0" fontId="0" fillId="0" borderId="0" xfId="0" applyFill="1" applyProtection="1"/>
    <xf numFmtId="0" fontId="6" fillId="0" borderId="0" xfId="0" applyFont="1" applyFill="1" applyAlignment="1" applyProtection="1">
      <alignment horizontal="right"/>
    </xf>
    <xf numFmtId="0" fontId="0" fillId="0" borderId="1" xfId="0" applyFill="1" applyBorder="1" applyAlignment="1" applyProtection="1">
      <alignment horizontal="center"/>
    </xf>
    <xf numFmtId="164" fontId="0" fillId="0" borderId="0" xfId="0" applyNumberFormat="1" applyFill="1" applyAlignment="1" applyProtection="1">
      <alignment horizontal="right"/>
    </xf>
    <xf numFmtId="0" fontId="0" fillId="0" borderId="0" xfId="0" applyFill="1" applyAlignment="1" applyProtection="1">
      <alignment horizontal="right"/>
    </xf>
    <xf numFmtId="0" fontId="0" fillId="0" borderId="0" xfId="0" applyProtection="1"/>
    <xf numFmtId="0" fontId="5" fillId="0" borderId="1" xfId="0" applyFont="1" applyFill="1" applyBorder="1" applyAlignment="1" applyProtection="1">
      <alignment horizontal="center"/>
    </xf>
    <xf numFmtId="0" fontId="5" fillId="0" borderId="1" xfId="0" applyFont="1" applyBorder="1" applyAlignment="1" applyProtection="1">
      <alignment horizontal="center"/>
    </xf>
    <xf numFmtId="0" fontId="7" fillId="0" borderId="0" xfId="0" applyFont="1" applyFill="1" applyBorder="1" applyAlignment="1" applyProtection="1">
      <alignment horizontal="center" vertical="top" wrapText="1"/>
    </xf>
    <xf numFmtId="164" fontId="0" fillId="0" borderId="1" xfId="0" applyNumberFormat="1" applyFill="1" applyBorder="1" applyAlignment="1" applyProtection="1">
      <alignment horizontal="center"/>
    </xf>
    <xf numFmtId="0" fontId="7" fillId="0" borderId="0" xfId="0" applyFont="1" applyFill="1" applyBorder="1" applyAlignment="1" applyProtection="1">
      <alignment horizontal="left" vertical="top" wrapText="1"/>
    </xf>
    <xf numFmtId="11" fontId="9" fillId="0" borderId="1" xfId="1" applyNumberFormat="1" applyFont="1" applyFill="1" applyBorder="1" applyAlignment="1" applyProtection="1">
      <alignment horizontal="center"/>
      <protection hidden="1"/>
    </xf>
    <xf numFmtId="0" fontId="7" fillId="0" borderId="0" xfId="0" applyFont="1" applyFill="1" applyBorder="1" applyAlignment="1" applyProtection="1">
      <alignment horizontal="center" vertical="center" wrapText="1"/>
    </xf>
    <xf numFmtId="166" fontId="9" fillId="0" borderId="1" xfId="2" applyNumberFormat="1" applyFont="1" applyFill="1" applyBorder="1" applyAlignment="1" applyProtection="1">
      <alignment horizontal="center"/>
      <protection hidden="1"/>
    </xf>
    <xf numFmtId="0" fontId="0" fillId="3" borderId="1" xfId="0" applyFill="1" applyBorder="1" applyAlignment="1" applyProtection="1">
      <alignment horizontal="center"/>
    </xf>
    <xf numFmtId="0" fontId="9" fillId="3" borderId="1" xfId="1" applyFont="1" applyFill="1" applyBorder="1" applyAlignment="1" applyProtection="1">
      <alignment horizontal="center"/>
    </xf>
    <xf numFmtId="167" fontId="9" fillId="3" borderId="1" xfId="1" applyNumberFormat="1" applyFont="1" applyFill="1" applyBorder="1" applyAlignment="1" applyProtection="1">
      <alignment horizontal="center"/>
    </xf>
    <xf numFmtId="167" fontId="0" fillId="3" borderId="1" xfId="0" applyNumberFormat="1" applyFill="1" applyBorder="1" applyAlignment="1" applyProtection="1">
      <alignment horizontal="center"/>
    </xf>
    <xf numFmtId="0" fontId="0" fillId="0" borderId="4" xfId="0" applyFont="1" applyBorder="1" applyAlignment="1" applyProtection="1">
      <alignment horizontal="center"/>
    </xf>
    <xf numFmtId="0" fontId="5" fillId="4" borderId="0" xfId="0" applyFont="1" applyFill="1" applyBorder="1" applyProtection="1"/>
    <xf numFmtId="0" fontId="5" fillId="0" borderId="0" xfId="0" applyFont="1" applyBorder="1" applyProtection="1"/>
    <xf numFmtId="0" fontId="5" fillId="0" borderId="0" xfId="0" applyFont="1" applyBorder="1" applyAlignment="1" applyProtection="1"/>
    <xf numFmtId="0" fontId="8" fillId="0" borderId="12" xfId="0" applyFont="1" applyBorder="1" applyAlignment="1" applyProtection="1">
      <alignment horizontal="center"/>
    </xf>
    <xf numFmtId="11" fontId="0" fillId="0" borderId="11" xfId="0" applyNumberFormat="1" applyBorder="1" applyAlignment="1" applyProtection="1">
      <alignment horizontal="center"/>
    </xf>
    <xf numFmtId="0" fontId="0" fillId="0" borderId="13" xfId="0" applyBorder="1" applyProtection="1"/>
    <xf numFmtId="165" fontId="0" fillId="4" borderId="13" xfId="0" applyNumberFormat="1" applyFill="1" applyBorder="1" applyProtection="1"/>
    <xf numFmtId="164" fontId="0" fillId="4" borderId="13" xfId="0" applyNumberFormat="1" applyFill="1" applyBorder="1" applyProtection="1"/>
    <xf numFmtId="0" fontId="0" fillId="0" borderId="14" xfId="0" applyBorder="1" applyAlignment="1" applyProtection="1">
      <alignment horizontal="center"/>
    </xf>
    <xf numFmtId="164" fontId="0" fillId="0" borderId="15" xfId="0" applyNumberFormat="1" applyBorder="1" applyAlignment="1" applyProtection="1">
      <alignment horizontal="center"/>
    </xf>
    <xf numFmtId="1" fontId="0" fillId="0" borderId="16" xfId="0" applyNumberFormat="1" applyBorder="1" applyAlignment="1" applyProtection="1"/>
    <xf numFmtId="0" fontId="0" fillId="0" borderId="17" xfId="0" applyBorder="1" applyProtection="1"/>
    <xf numFmtId="0" fontId="0" fillId="0" borderId="21" xfId="0" applyFont="1" applyBorder="1" applyAlignment="1" applyProtection="1">
      <alignment horizontal="center"/>
    </xf>
    <xf numFmtId="164" fontId="0" fillId="0" borderId="11" xfId="0" applyNumberFormat="1" applyBorder="1" applyProtection="1"/>
    <xf numFmtId="0" fontId="0" fillId="0" borderId="14" xfId="0" applyBorder="1" applyProtection="1"/>
    <xf numFmtId="0" fontId="0" fillId="0" borderId="16" xfId="0" applyBorder="1" applyProtection="1"/>
    <xf numFmtId="0" fontId="14" fillId="0" borderId="11" xfId="0" applyFont="1" applyBorder="1" applyAlignment="1" applyProtection="1">
      <alignment horizontal="center" shrinkToFit="1"/>
    </xf>
    <xf numFmtId="0" fontId="0" fillId="4" borderId="0" xfId="0" applyFill="1" applyProtection="1"/>
    <xf numFmtId="0" fontId="12" fillId="0" borderId="2" xfId="0" applyFont="1" applyFill="1" applyBorder="1" applyAlignment="1" applyProtection="1">
      <alignment horizontal="left"/>
    </xf>
    <xf numFmtId="0" fontId="12" fillId="0" borderId="0" xfId="0" applyFont="1" applyFill="1" applyAlignment="1" applyProtection="1">
      <alignment horizontal="left"/>
    </xf>
    <xf numFmtId="0" fontId="12" fillId="0" borderId="3" xfId="0" applyFont="1" applyFill="1" applyBorder="1" applyAlignment="1" applyProtection="1">
      <alignment horizontal="left"/>
    </xf>
    <xf numFmtId="0" fontId="2" fillId="6" borderId="2" xfId="0" applyFont="1" applyFill="1" applyBorder="1" applyAlignment="1" applyProtection="1">
      <alignment horizontal="left" vertical="top" wrapText="1"/>
    </xf>
    <xf numFmtId="0" fontId="3" fillId="6" borderId="0" xfId="0" applyFont="1" applyFill="1" applyAlignment="1" applyProtection="1">
      <alignment horizontal="left" vertical="top"/>
    </xf>
    <xf numFmtId="0" fontId="3" fillId="6" borderId="3" xfId="0" applyFont="1" applyFill="1" applyBorder="1" applyAlignment="1" applyProtection="1">
      <alignment horizontal="left" vertical="top"/>
    </xf>
    <xf numFmtId="0" fontId="0" fillId="0" borderId="0" xfId="0" applyBorder="1" applyAlignment="1" applyProtection="1">
      <alignment horizontal="right"/>
    </xf>
    <xf numFmtId="0" fontId="0" fillId="3" borderId="1" xfId="0" applyFill="1" applyBorder="1" applyAlignment="1" applyProtection="1">
      <alignment horizontal="left"/>
      <protection locked="0"/>
    </xf>
    <xf numFmtId="0" fontId="3" fillId="0" borderId="0" xfId="0" applyFont="1" applyFill="1" applyBorder="1" applyAlignment="1" applyProtection="1">
      <alignment horizontal="left" vertical="top" wrapText="1"/>
    </xf>
    <xf numFmtId="0" fontId="5" fillId="4" borderId="0" xfId="0" applyFont="1" applyFill="1" applyAlignment="1" applyProtection="1">
      <alignment horizontal="center"/>
    </xf>
    <xf numFmtId="0" fontId="5" fillId="0" borderId="1" xfId="0" applyFont="1" applyFill="1" applyBorder="1" applyAlignment="1" applyProtection="1">
      <alignment horizontal="center"/>
    </xf>
    <xf numFmtId="0" fontId="0" fillId="0" borderId="1" xfId="0" applyBorder="1" applyAlignment="1" applyProtection="1">
      <alignment horizontal="center"/>
    </xf>
    <xf numFmtId="0" fontId="0" fillId="0" borderId="0" xfId="0" applyProtection="1"/>
    <xf numFmtId="0" fontId="8" fillId="5" borderId="18" xfId="0" applyFont="1" applyFill="1" applyBorder="1" applyAlignment="1" applyProtection="1">
      <alignment horizontal="center"/>
    </xf>
    <xf numFmtId="0" fontId="8" fillId="5" borderId="19" xfId="0" applyFont="1" applyFill="1" applyBorder="1" applyAlignment="1" applyProtection="1">
      <alignment horizontal="center"/>
    </xf>
    <xf numFmtId="0" fontId="8" fillId="5" borderId="20" xfId="0" applyFont="1" applyFill="1" applyBorder="1" applyAlignment="1" applyProtection="1">
      <alignment horizontal="center"/>
    </xf>
    <xf numFmtId="0" fontId="8" fillId="5" borderId="8" xfId="0" applyFont="1" applyFill="1" applyBorder="1" applyAlignment="1" applyProtection="1">
      <alignment horizontal="center"/>
    </xf>
    <xf numFmtId="0" fontId="8" fillId="5" borderId="9" xfId="0" applyFont="1" applyFill="1" applyBorder="1" applyAlignment="1" applyProtection="1">
      <alignment horizontal="center"/>
    </xf>
    <xf numFmtId="0" fontId="8" fillId="5" borderId="10" xfId="0" applyFont="1" applyFill="1" applyBorder="1" applyAlignment="1" applyProtection="1">
      <alignment horizontal="center"/>
    </xf>
    <xf numFmtId="0" fontId="12" fillId="0" borderId="0" xfId="0" applyFont="1" applyAlignment="1" applyProtection="1">
      <alignment vertical="top" wrapText="1"/>
    </xf>
    <xf numFmtId="0" fontId="12" fillId="0" borderId="0" xfId="0" applyFont="1" applyProtection="1"/>
    <xf numFmtId="0" fontId="12" fillId="0" borderId="0" xfId="0" applyFont="1" applyAlignment="1" applyProtection="1">
      <alignment horizontal="left" vertical="top"/>
    </xf>
    <xf numFmtId="0" fontId="0" fillId="0" borderId="0" xfId="0" applyAlignment="1" applyProtection="1">
      <alignment horizontal="right"/>
    </xf>
    <xf numFmtId="0" fontId="5" fillId="0" borderId="6" xfId="0" applyFont="1" applyFill="1" applyBorder="1" applyAlignment="1" applyProtection="1">
      <alignment horizontal="center"/>
    </xf>
    <xf numFmtId="0" fontId="5" fillId="0" borderId="7" xfId="0" applyFont="1" applyFill="1" applyBorder="1" applyAlignment="1" applyProtection="1">
      <alignment horizontal="center"/>
    </xf>
    <xf numFmtId="15" fontId="0" fillId="3" borderId="1" xfId="0" applyNumberFormat="1" applyFill="1" applyBorder="1" applyAlignment="1" applyProtection="1">
      <alignment horizontal="left"/>
      <protection locked="0"/>
    </xf>
    <xf numFmtId="0" fontId="5" fillId="0" borderId="5" xfId="0" applyFont="1" applyFill="1" applyBorder="1" applyAlignment="1" applyProtection="1">
      <alignment horizontal="center"/>
    </xf>
    <xf numFmtId="0" fontId="0" fillId="3" borderId="1" xfId="0" applyFill="1" applyBorder="1" applyAlignment="1">
      <alignment horizontal="left"/>
    </xf>
    <xf numFmtId="15" fontId="0" fillId="3" borderId="1" xfId="0" applyNumberFormat="1" applyFill="1" applyBorder="1" applyAlignment="1">
      <alignment horizontal="left"/>
    </xf>
  </cellXfs>
  <cellStyles count="3">
    <cellStyle name="Good" xfId="1" builtinId="26"/>
    <cellStyle name="Normal" xfId="0" builtinId="0"/>
    <cellStyle name="Percent" xfId="2" builtinId="5"/>
  </cellStyles>
  <dxfs count="1">
    <dxf>
      <font>
        <b/>
        <i val="0"/>
      </font>
      <fill>
        <patternFill>
          <bgColor theme="9"/>
        </patternFill>
      </fill>
    </dxf>
  </dxfs>
  <tableStyles count="0" defaultTableStyle="TableStyleMedium2" defaultPivotStyle="PivotStyleLight16"/>
  <colors>
    <mruColors>
      <color rgb="FFFCFF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chartsheet" Target="chartsheets/sheet2.xml"/><Relationship Id="rId7" Type="http://schemas.openxmlformats.org/officeDocument/2006/relationships/sharedStrings" Target="sharedStrings.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'Global 5hmC ELISA'!$Q$2</c:f>
          <c:strCache>
            <c:ptCount val="1"/>
            <c:pt idx="0">
              <c:v>Experiment Name: </c:v>
            </c:pt>
          </c:strCache>
        </c:strRef>
      </c:tx>
      <c:layout>
        <c:manualLayout>
          <c:xMode val="edge"/>
          <c:yMode val="edge"/>
          <c:x val="0.2517125376128847"/>
          <c:y val="1.818488348886371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12125165166993024"/>
                  <c:y val="-7.455797463462753E-2"/>
                </c:manualLayout>
              </c:layout>
              <c:numFmt formatCode="General" sourceLinked="0"/>
              <c:spPr>
                <a:solidFill>
                  <a:schemeClr val="bg1"/>
                </a:solid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rendlineLbl>
          </c:trendline>
          <c:xVal>
            <c:numRef>
              <c:f>'Global 5hmC ELISA'!$C$39:$C$45</c:f>
              <c:numCache>
                <c:formatCode>0.00E+00</c:formatCode>
                <c:ptCount val="7"/>
                <c:pt idx="0">
                  <c:v>7.7459333849728895E-13</c:v>
                </c:pt>
                <c:pt idx="1">
                  <c:v>3.8729666924864448E-13</c:v>
                </c:pt>
                <c:pt idx="2">
                  <c:v>1.9364833462432224E-13</c:v>
                </c:pt>
                <c:pt idx="3">
                  <c:v>9.6824167312161119E-14</c:v>
                </c:pt>
                <c:pt idx="4">
                  <c:v>4.841208365608056E-14</c:v>
                </c:pt>
                <c:pt idx="5">
                  <c:v>2.420604182804028E-14</c:v>
                </c:pt>
                <c:pt idx="6" formatCode="General">
                  <c:v>0</c:v>
                </c:pt>
              </c:numCache>
            </c:numRef>
          </c:xVal>
          <c:yVal>
            <c:numRef>
              <c:f>'Global 5hmC ELISA'!$D$39:$D$45</c:f>
              <c:numCache>
                <c:formatCode>0.000</c:formatCode>
                <c:ptCount val="7"/>
                <c:pt idx="0">
                  <c:v>0</c:v>
                </c:pt>
                <c:pt idx="1">
                  <c:v>0</c:v>
                </c:pt>
                <c:pt idx="2">
                  <c:v>0</c:v>
                </c:pt>
                <c:pt idx="3">
                  <c:v>0</c:v>
                </c:pt>
                <c:pt idx="4">
                  <c:v>0</c:v>
                </c:pt>
                <c:pt idx="5">
                  <c:v>0</c:v>
                </c:pt>
                <c:pt idx="6">
                  <c:v>0</c:v>
                </c:pt>
              </c:numCache>
            </c:numRef>
          </c:yVal>
          <c:smooth val="1"/>
          <c:extLst>
            <c:ext xmlns:c16="http://schemas.microsoft.com/office/drawing/2014/chart" uri="{C3380CC4-5D6E-409C-BE32-E72D297353CC}">
              <c16:uniqueId val="{00000000-BA19-4F5F-80FB-5F21EF89B96A}"/>
            </c:ext>
          </c:extLst>
        </c:ser>
        <c:dLbls>
          <c:showLegendKey val="0"/>
          <c:showVal val="0"/>
          <c:showCatName val="0"/>
          <c:showSerName val="0"/>
          <c:showPercent val="0"/>
          <c:showBubbleSize val="0"/>
        </c:dLbls>
        <c:axId val="680939000"/>
        <c:axId val="680939656"/>
      </c:scatterChart>
      <c:valAx>
        <c:axId val="68093900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b="1"/>
                  <a:t>moles 5-hmC</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0.0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680939656"/>
        <c:crosses val="autoZero"/>
        <c:crossBetween val="midCat"/>
      </c:valAx>
      <c:valAx>
        <c:axId val="6809396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r>
                  <a:rPr lang="en-US" sz="1100" b="1"/>
                  <a:t>Absorbance 450 nm</a:t>
                </a:r>
              </a:p>
            </c:rich>
          </c:tx>
          <c:overlay val="0"/>
          <c:spPr>
            <a:noFill/>
            <a:ln>
              <a:noFill/>
            </a:ln>
            <a:effectLst/>
          </c:spPr>
          <c:txPr>
            <a:bodyPr rot="-54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title>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68093900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'Global 5hmC ELISA'!$Q$2</c:f>
          <c:strCache>
            <c:ptCount val="1"/>
            <c:pt idx="0">
              <c:v>Experiment Name: </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1427517772095257"/>
                  <c:y val="-7.4352041471379735E-2"/>
                </c:manualLayout>
              </c:layout>
              <c:numFmt formatCode="General" sourceLinked="0"/>
              <c:spPr>
                <a:solidFill>
                  <a:schemeClr val="bg1"/>
                </a:solid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trendlineLbl>
          </c:trendline>
          <c:xVal>
            <c:numRef>
              <c:f>'Global 5hmC ELISA'!$J$39:$J$45</c:f>
              <c:numCache>
                <c:formatCode>0.000</c:formatCode>
                <c:ptCount val="7"/>
                <c:pt idx="0">
                  <c:v>2.5</c:v>
                </c:pt>
                <c:pt idx="1">
                  <c:v>1.25</c:v>
                </c:pt>
                <c:pt idx="2">
                  <c:v>0.625</c:v>
                </c:pt>
                <c:pt idx="3">
                  <c:v>0.3125</c:v>
                </c:pt>
                <c:pt idx="4">
                  <c:v>0.15625</c:v>
                </c:pt>
                <c:pt idx="5">
                  <c:v>7.8125E-2</c:v>
                </c:pt>
                <c:pt idx="6" formatCode="General">
                  <c:v>0</c:v>
                </c:pt>
              </c:numCache>
            </c:numRef>
          </c:xVal>
          <c:yVal>
            <c:numRef>
              <c:f>'Global 5hmC ELISA'!$K$39:$K$45</c:f>
              <c:numCache>
                <c:formatCode>0.000</c:formatCode>
                <c:ptCount val="7"/>
                <c:pt idx="0">
                  <c:v>0</c:v>
                </c:pt>
                <c:pt idx="1">
                  <c:v>0</c:v>
                </c:pt>
                <c:pt idx="2">
                  <c:v>0</c:v>
                </c:pt>
                <c:pt idx="3">
                  <c:v>0</c:v>
                </c:pt>
                <c:pt idx="4">
                  <c:v>0</c:v>
                </c:pt>
                <c:pt idx="5">
                  <c:v>0</c:v>
                </c:pt>
                <c:pt idx="6">
                  <c:v>0</c:v>
                </c:pt>
              </c:numCache>
            </c:numRef>
          </c:yVal>
          <c:smooth val="1"/>
          <c:extLst>
            <c:ext xmlns:c16="http://schemas.microsoft.com/office/drawing/2014/chart" uri="{C3380CC4-5D6E-409C-BE32-E72D297353CC}">
              <c16:uniqueId val="{00000000-3175-45C0-865B-3C5DE5AC4C83}"/>
            </c:ext>
          </c:extLst>
        </c:ser>
        <c:dLbls>
          <c:showLegendKey val="0"/>
          <c:showVal val="0"/>
          <c:showCatName val="0"/>
          <c:showSerName val="0"/>
          <c:showPercent val="0"/>
          <c:showBubbleSize val="0"/>
        </c:dLbls>
        <c:axId val="683316376"/>
        <c:axId val="683318344"/>
      </c:scatterChart>
      <c:valAx>
        <c:axId val="68331637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r>
                  <a:rPr lang="en-US" sz="1100" b="1"/>
                  <a:t>ng 5-hmC Standard</a:t>
                </a:r>
              </a:p>
            </c:rich>
          </c:tx>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title>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683318344"/>
        <c:crosses val="autoZero"/>
        <c:crossBetween val="midCat"/>
      </c:valAx>
      <c:valAx>
        <c:axId val="6833183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b="1"/>
                  <a:t>Absorbance 450 nm</a:t>
                </a:r>
              </a:p>
            </c:rich>
          </c:tx>
          <c:overlay val="0"/>
          <c:spPr>
            <a:noFill/>
            <a:ln>
              <a:noFill/>
            </a:ln>
            <a:effectLst/>
          </c:spPr>
          <c:txPr>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68331637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C9C538D6-BE3D-48C8-843C-173C58A7504F}">
  <sheetPr/>
  <sheetViews>
    <sheetView zoomScale="90"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903D6D8B-2879-4B10-9D57-58FB5B86D617}">
  <sheetPr/>
  <sheetViews>
    <sheetView zoomScale="90"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4222" cy="6279444"/>
    <xdr:graphicFrame macro="">
      <xdr:nvGraphicFramePr>
        <xdr:cNvPr id="2" name="Chart 1">
          <a:extLst>
            <a:ext uri="{FF2B5EF4-FFF2-40B4-BE49-F238E27FC236}">
              <a16:creationId xmlns:a16="http://schemas.microsoft.com/office/drawing/2014/main" id="{6CFE3B14-E60F-4C00-8C4E-8611D4436E8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64222" cy="6279444"/>
    <xdr:graphicFrame macro="">
      <xdr:nvGraphicFramePr>
        <xdr:cNvPr id="2" name="Chart 1">
          <a:extLst>
            <a:ext uri="{FF2B5EF4-FFF2-40B4-BE49-F238E27FC236}">
              <a16:creationId xmlns:a16="http://schemas.microsoft.com/office/drawing/2014/main" id="{1D86FA41-EBC7-49CC-9EC7-5EFF4611707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56624-4F39-44F2-A1E7-6329420AF7D0}">
  <sheetPr>
    <pageSetUpPr fitToPage="1"/>
  </sheetPr>
  <dimension ref="A1:X67"/>
  <sheetViews>
    <sheetView tabSelected="1" topLeftCell="A26" zoomScaleNormal="100" workbookViewId="0">
      <selection activeCell="C14" sqref="C14:N21"/>
    </sheetView>
  </sheetViews>
  <sheetFormatPr baseColWidth="10" defaultColWidth="8.83203125" defaultRowHeight="15"/>
  <cols>
    <col min="1" max="14" width="9.33203125" style="34" customWidth="1"/>
    <col min="15" max="19" width="8.83203125" style="34" customWidth="1"/>
    <col min="20" max="16384" width="8.83203125" style="34"/>
  </cols>
  <sheetData>
    <row r="1" spans="1:24" s="13" customFormat="1" ht="16">
      <c r="A1" s="66" t="s">
        <v>19</v>
      </c>
      <c r="B1" s="67"/>
      <c r="C1" s="67"/>
      <c r="D1" s="67"/>
      <c r="E1" s="67"/>
      <c r="F1" s="67"/>
      <c r="G1" s="67"/>
      <c r="H1" s="67"/>
      <c r="I1" s="67"/>
      <c r="J1" s="67"/>
      <c r="K1" s="67"/>
      <c r="L1" s="67"/>
      <c r="M1" s="67"/>
      <c r="N1" s="68"/>
    </row>
    <row r="2" spans="1:24" s="13" customFormat="1" ht="86" customHeight="1">
      <c r="A2" s="69" t="s">
        <v>27</v>
      </c>
      <c r="B2" s="70"/>
      <c r="C2" s="70"/>
      <c r="D2" s="70"/>
      <c r="E2" s="70"/>
      <c r="F2" s="70"/>
      <c r="G2" s="70"/>
      <c r="H2" s="70"/>
      <c r="I2" s="70"/>
      <c r="J2" s="70"/>
      <c r="K2" s="70"/>
      <c r="L2" s="70"/>
      <c r="M2" s="70"/>
      <c r="N2" s="71"/>
      <c r="P2" s="14"/>
      <c r="Q2" s="15" t="str">
        <f>_xlfn.CONCAT(A6," ",C6)</f>
        <v xml:space="preserve">Experiment Name: </v>
      </c>
      <c r="R2" s="11"/>
      <c r="S2" s="11"/>
      <c r="T2" s="11"/>
      <c r="U2" s="11"/>
      <c r="V2" s="11"/>
      <c r="W2" s="11"/>
      <c r="X2" s="11"/>
    </row>
    <row r="3" spans="1:24" s="17" customFormat="1" ht="19" customHeight="1">
      <c r="A3" s="74"/>
      <c r="B3" s="74"/>
      <c r="C3" s="74"/>
      <c r="D3" s="74"/>
      <c r="E3" s="74"/>
      <c r="F3" s="74"/>
      <c r="G3" s="74"/>
      <c r="H3" s="74"/>
      <c r="I3" s="74"/>
      <c r="J3" s="74"/>
      <c r="K3" s="74"/>
      <c r="L3" s="74"/>
      <c r="M3" s="74"/>
      <c r="N3" s="74"/>
      <c r="P3" s="18"/>
      <c r="Q3" s="19"/>
      <c r="R3" s="20"/>
      <c r="S3" s="20"/>
      <c r="T3" s="20"/>
      <c r="U3" s="20"/>
      <c r="V3" s="20"/>
      <c r="W3" s="20"/>
      <c r="X3" s="20"/>
    </row>
    <row r="4" spans="1:24" s="13" customFormat="1" ht="16">
      <c r="A4" s="86" t="s">
        <v>22</v>
      </c>
      <c r="B4" s="86"/>
      <c r="C4" s="86"/>
      <c r="D4" s="86"/>
      <c r="E4" s="86"/>
      <c r="F4" s="86"/>
      <c r="G4" s="86"/>
      <c r="H4" s="86"/>
      <c r="I4" s="86"/>
      <c r="J4" s="86"/>
      <c r="K4" s="86"/>
      <c r="L4" s="86"/>
      <c r="M4" s="86"/>
      <c r="N4" s="86"/>
      <c r="P4" s="12"/>
      <c r="Q4" s="12"/>
      <c r="R4" s="12"/>
      <c r="S4" s="12"/>
      <c r="T4" s="12"/>
      <c r="U4" s="12"/>
      <c r="V4" s="12"/>
      <c r="W4" s="12"/>
      <c r="X4" s="11"/>
    </row>
    <row r="5" spans="1:24">
      <c r="A5" s="72" t="s">
        <v>9</v>
      </c>
      <c r="B5" s="72"/>
      <c r="C5" s="73"/>
      <c r="D5" s="73"/>
      <c r="E5" s="73"/>
      <c r="F5" s="21"/>
      <c r="G5" s="22"/>
      <c r="H5" s="22"/>
      <c r="I5" s="22"/>
      <c r="J5" s="22"/>
      <c r="K5" s="22"/>
      <c r="L5" s="23"/>
      <c r="M5" s="24"/>
      <c r="N5" s="23"/>
      <c r="P5" s="25"/>
      <c r="Q5" s="25"/>
      <c r="R5" s="25"/>
      <c r="S5" s="25"/>
      <c r="T5" s="25"/>
      <c r="U5" s="25"/>
      <c r="V5" s="25"/>
      <c r="W5" s="25"/>
      <c r="X5" s="1"/>
    </row>
    <row r="6" spans="1:24">
      <c r="A6" s="88" t="s">
        <v>14</v>
      </c>
      <c r="B6" s="88"/>
      <c r="C6" s="73"/>
      <c r="D6" s="73"/>
      <c r="E6" s="73"/>
      <c r="F6" s="26"/>
      <c r="G6" s="1"/>
      <c r="H6" s="22"/>
      <c r="I6" s="22"/>
      <c r="J6" s="22"/>
      <c r="K6" s="22"/>
      <c r="L6" s="27"/>
      <c r="M6" s="27"/>
      <c r="N6" s="27"/>
      <c r="P6" s="25"/>
      <c r="Q6" s="25"/>
      <c r="R6" s="25"/>
      <c r="S6" s="25"/>
      <c r="T6" s="25"/>
      <c r="U6" s="25"/>
      <c r="V6" s="25"/>
      <c r="W6" s="25"/>
      <c r="X6" s="1"/>
    </row>
    <row r="7" spans="1:24">
      <c r="A7" s="88" t="s">
        <v>8</v>
      </c>
      <c r="B7" s="88"/>
      <c r="C7" s="91"/>
      <c r="D7" s="73"/>
      <c r="E7" s="73"/>
      <c r="F7" s="21"/>
      <c r="M7" s="5"/>
      <c r="P7" s="25"/>
      <c r="Q7" s="25"/>
      <c r="R7" s="25"/>
      <c r="S7" s="25"/>
      <c r="T7" s="25"/>
      <c r="U7" s="25"/>
      <c r="V7" s="25"/>
      <c r="W7" s="25"/>
      <c r="X7" s="1"/>
    </row>
    <row r="8" spans="1:24">
      <c r="A8" s="88" t="s">
        <v>13</v>
      </c>
      <c r="B8" s="88"/>
      <c r="C8" s="73"/>
      <c r="D8" s="73"/>
      <c r="E8" s="73"/>
      <c r="F8" s="21"/>
      <c r="P8" s="25"/>
      <c r="Q8" s="25"/>
      <c r="R8" s="25"/>
      <c r="S8" s="25"/>
      <c r="T8" s="25"/>
      <c r="U8" s="25"/>
      <c r="V8" s="25"/>
      <c r="W8" s="25"/>
      <c r="X8" s="1"/>
    </row>
    <row r="9" spans="1:24">
      <c r="A9" s="88"/>
      <c r="B9" s="88"/>
      <c r="C9" s="88"/>
      <c r="D9" s="88"/>
      <c r="E9" s="88"/>
      <c r="F9" s="88"/>
      <c r="G9" s="88"/>
      <c r="H9" s="88"/>
      <c r="I9" s="88"/>
      <c r="J9" s="88"/>
      <c r="K9" s="88"/>
      <c r="L9" s="88"/>
      <c r="M9" s="88"/>
      <c r="N9" s="88"/>
      <c r="P9" s="25"/>
      <c r="Q9" s="25"/>
      <c r="R9" s="25"/>
      <c r="S9" s="25"/>
      <c r="T9" s="25"/>
      <c r="U9" s="25"/>
      <c r="V9" s="25"/>
      <c r="W9" s="25"/>
      <c r="X9" s="1"/>
    </row>
    <row r="10" spans="1:24" s="13" customFormat="1" ht="16">
      <c r="A10" s="85" t="s">
        <v>28</v>
      </c>
      <c r="B10" s="85"/>
      <c r="C10" s="85"/>
      <c r="D10" s="85"/>
      <c r="E10" s="85"/>
      <c r="F10" s="85"/>
      <c r="G10" s="85"/>
      <c r="H10" s="85"/>
      <c r="I10" s="85"/>
      <c r="J10" s="85"/>
      <c r="K10" s="85"/>
      <c r="L10" s="85"/>
      <c r="M10" s="85"/>
      <c r="N10" s="85"/>
      <c r="P10" s="12"/>
      <c r="Q10" s="12"/>
      <c r="R10" s="12"/>
      <c r="S10" s="12"/>
      <c r="T10" s="12"/>
      <c r="U10" s="12"/>
      <c r="V10" s="12"/>
      <c r="W10" s="12"/>
      <c r="X10" s="11"/>
    </row>
    <row r="11" spans="1:24" s="13" customFormat="1" ht="16">
      <c r="A11" s="85"/>
      <c r="B11" s="85"/>
      <c r="C11" s="85"/>
      <c r="D11" s="85"/>
      <c r="E11" s="85"/>
      <c r="F11" s="85"/>
      <c r="G11" s="85"/>
      <c r="H11" s="85"/>
      <c r="I11" s="85"/>
      <c r="J11" s="85"/>
      <c r="K11" s="85"/>
      <c r="L11" s="85"/>
      <c r="M11" s="85"/>
      <c r="N11" s="85"/>
      <c r="P11" s="12"/>
      <c r="Q11" s="12"/>
      <c r="R11" s="12"/>
      <c r="S11" s="12"/>
      <c r="T11" s="12"/>
      <c r="U11" s="12"/>
      <c r="V11" s="12"/>
      <c r="W11" s="12"/>
      <c r="X11" s="11"/>
    </row>
    <row r="12" spans="1:24">
      <c r="A12" s="28"/>
      <c r="B12" s="29"/>
      <c r="C12" s="89" t="s">
        <v>15</v>
      </c>
      <c r="D12" s="90"/>
      <c r="E12" s="89" t="s">
        <v>21</v>
      </c>
      <c r="F12" s="92"/>
      <c r="G12" s="92"/>
      <c r="H12" s="92"/>
      <c r="I12" s="92"/>
      <c r="J12" s="92"/>
      <c r="K12" s="92"/>
      <c r="L12" s="92"/>
      <c r="M12" s="92"/>
      <c r="N12" s="90"/>
      <c r="P12" s="25"/>
      <c r="Q12" s="25"/>
      <c r="R12" s="25"/>
      <c r="S12" s="25"/>
      <c r="T12" s="25"/>
      <c r="U12" s="25"/>
      <c r="V12" s="25"/>
      <c r="W12" s="25"/>
      <c r="X12" s="1"/>
    </row>
    <row r="13" spans="1:24">
      <c r="A13" s="30"/>
      <c r="B13" s="31"/>
      <c r="C13" s="35">
        <v>1</v>
      </c>
      <c r="D13" s="35">
        <v>2</v>
      </c>
      <c r="E13" s="35">
        <v>3</v>
      </c>
      <c r="F13" s="35">
        <v>4</v>
      </c>
      <c r="G13" s="35">
        <f>F13+1</f>
        <v>5</v>
      </c>
      <c r="H13" s="35">
        <f t="shared" ref="H13:N13" si="0">G13+1</f>
        <v>6</v>
      </c>
      <c r="I13" s="35">
        <f t="shared" si="0"/>
        <v>7</v>
      </c>
      <c r="J13" s="35">
        <f t="shared" si="0"/>
        <v>8</v>
      </c>
      <c r="K13" s="35">
        <f t="shared" si="0"/>
        <v>9</v>
      </c>
      <c r="L13" s="35">
        <f t="shared" si="0"/>
        <v>10</v>
      </c>
      <c r="M13" s="35">
        <f>L13+1</f>
        <v>11</v>
      </c>
      <c r="N13" s="35">
        <f t="shared" si="0"/>
        <v>12</v>
      </c>
      <c r="P13" s="25"/>
      <c r="Q13" s="25"/>
      <c r="R13" s="25"/>
      <c r="S13" s="25"/>
      <c r="T13" s="25"/>
      <c r="U13" s="25"/>
      <c r="V13" s="25"/>
      <c r="W13" s="25"/>
      <c r="X13" s="1"/>
    </row>
    <row r="14" spans="1:24">
      <c r="A14" s="32"/>
      <c r="B14" s="35" t="s">
        <v>0</v>
      </c>
      <c r="C14" s="9"/>
      <c r="D14" s="9"/>
      <c r="E14" s="2"/>
      <c r="F14" s="9"/>
      <c r="G14" s="9"/>
      <c r="H14" s="10"/>
      <c r="I14" s="16"/>
      <c r="J14" s="16"/>
      <c r="K14" s="10"/>
      <c r="L14" s="16"/>
      <c r="M14" s="16"/>
      <c r="N14" s="10"/>
      <c r="P14" s="25"/>
      <c r="Q14" s="25"/>
      <c r="R14" s="25"/>
      <c r="S14" s="25"/>
      <c r="T14" s="25"/>
      <c r="U14" s="25"/>
      <c r="V14" s="25"/>
      <c r="W14" s="25"/>
      <c r="X14" s="1"/>
    </row>
    <row r="15" spans="1:24">
      <c r="A15" s="32"/>
      <c r="B15" s="35" t="s">
        <v>1</v>
      </c>
      <c r="C15" s="9"/>
      <c r="D15" s="9"/>
      <c r="E15" s="2"/>
      <c r="F15" s="9"/>
      <c r="G15" s="9"/>
      <c r="H15" s="10"/>
      <c r="I15" s="16"/>
      <c r="J15" s="16"/>
      <c r="K15" s="10"/>
      <c r="L15" s="16"/>
      <c r="M15" s="16"/>
      <c r="N15" s="10"/>
      <c r="P15" s="25"/>
      <c r="Q15" s="25"/>
      <c r="R15" s="25"/>
      <c r="S15" s="25"/>
      <c r="T15" s="25"/>
      <c r="U15" s="25"/>
      <c r="V15" s="25"/>
      <c r="W15" s="25"/>
      <c r="X15" s="1"/>
    </row>
    <row r="16" spans="1:24">
      <c r="A16" s="32"/>
      <c r="B16" s="35" t="s">
        <v>2</v>
      </c>
      <c r="C16" s="9"/>
      <c r="D16" s="9"/>
      <c r="E16" s="2"/>
      <c r="F16" s="9"/>
      <c r="G16" s="9"/>
      <c r="H16" s="10"/>
      <c r="I16" s="16"/>
      <c r="J16" s="16"/>
      <c r="K16" s="10"/>
      <c r="L16" s="16"/>
      <c r="M16" s="16"/>
      <c r="N16" s="10"/>
      <c r="P16" s="25"/>
      <c r="Q16" s="25"/>
      <c r="R16" s="25"/>
      <c r="S16" s="25"/>
      <c r="T16" s="25"/>
      <c r="U16" s="25"/>
      <c r="V16" s="25"/>
      <c r="W16" s="25"/>
      <c r="X16" s="1"/>
    </row>
    <row r="17" spans="1:24">
      <c r="A17" s="32"/>
      <c r="B17" s="35" t="s">
        <v>3</v>
      </c>
      <c r="C17" s="9"/>
      <c r="D17" s="9"/>
      <c r="E17" s="2"/>
      <c r="F17" s="9"/>
      <c r="G17" s="9"/>
      <c r="H17" s="10"/>
      <c r="I17" s="16"/>
      <c r="J17" s="16"/>
      <c r="K17" s="10"/>
      <c r="L17" s="16"/>
      <c r="M17" s="16"/>
      <c r="N17" s="10"/>
      <c r="P17" s="25"/>
      <c r="Q17" s="25"/>
      <c r="R17" s="25"/>
      <c r="S17" s="25"/>
      <c r="T17" s="1"/>
    </row>
    <row r="18" spans="1:24">
      <c r="A18" s="32"/>
      <c r="B18" s="35" t="s">
        <v>4</v>
      </c>
      <c r="C18" s="9"/>
      <c r="D18" s="9"/>
      <c r="E18" s="2"/>
      <c r="F18" s="9"/>
      <c r="G18" s="9"/>
      <c r="H18" s="10"/>
      <c r="I18" s="16"/>
      <c r="J18" s="16"/>
      <c r="K18" s="10"/>
      <c r="L18" s="16"/>
      <c r="M18" s="16"/>
      <c r="N18" s="10"/>
      <c r="P18" s="25"/>
      <c r="Q18" s="25"/>
      <c r="R18" s="25"/>
      <c r="S18" s="25"/>
      <c r="T18" s="1"/>
    </row>
    <row r="19" spans="1:24">
      <c r="A19" s="32"/>
      <c r="B19" s="35" t="s">
        <v>5</v>
      </c>
      <c r="C19" s="9"/>
      <c r="D19" s="9"/>
      <c r="E19" s="2"/>
      <c r="F19" s="9"/>
      <c r="G19" s="9"/>
      <c r="H19" s="10"/>
      <c r="I19" s="16"/>
      <c r="J19" s="16"/>
      <c r="K19" s="10"/>
      <c r="L19" s="16"/>
      <c r="M19" s="16"/>
      <c r="N19" s="10"/>
      <c r="P19" s="25"/>
      <c r="Q19" s="25"/>
      <c r="R19" s="25"/>
      <c r="S19" s="25"/>
      <c r="T19" s="1"/>
    </row>
    <row r="20" spans="1:24">
      <c r="A20" s="32"/>
      <c r="B20" s="35" t="s">
        <v>6</v>
      </c>
      <c r="C20" s="9"/>
      <c r="D20" s="9"/>
      <c r="E20" s="2"/>
      <c r="F20" s="9"/>
      <c r="G20" s="9"/>
      <c r="H20" s="10"/>
      <c r="I20" s="16"/>
      <c r="J20" s="16"/>
      <c r="K20" s="10"/>
      <c r="L20" s="16"/>
      <c r="M20" s="16"/>
      <c r="N20" s="10"/>
      <c r="P20" s="25"/>
      <c r="Q20" s="25"/>
      <c r="R20" s="25"/>
      <c r="S20" s="25"/>
      <c r="T20" s="1"/>
    </row>
    <row r="21" spans="1:24">
      <c r="A21" s="33"/>
      <c r="B21" s="35" t="s">
        <v>7</v>
      </c>
      <c r="C21" s="9"/>
      <c r="D21" s="9"/>
      <c r="E21" s="2"/>
      <c r="F21" s="9"/>
      <c r="G21" s="9"/>
      <c r="H21" s="10"/>
      <c r="I21" s="16"/>
      <c r="J21" s="16"/>
      <c r="K21" s="10"/>
      <c r="L21" s="16"/>
      <c r="M21" s="16"/>
      <c r="N21" s="10"/>
      <c r="P21" s="25"/>
      <c r="Q21" s="25"/>
      <c r="R21" s="25"/>
      <c r="S21" s="25"/>
      <c r="T21" s="25"/>
      <c r="U21" s="25"/>
      <c r="V21" s="25"/>
      <c r="W21" s="25"/>
      <c r="X21" s="1"/>
    </row>
    <row r="22" spans="1:24">
      <c r="A22" s="78"/>
      <c r="B22" s="78"/>
      <c r="C22" s="78"/>
      <c r="D22" s="78"/>
      <c r="E22" s="78"/>
      <c r="F22" s="78"/>
      <c r="G22" s="78"/>
      <c r="H22" s="78"/>
      <c r="I22" s="78"/>
      <c r="J22" s="78"/>
      <c r="K22" s="78"/>
      <c r="L22" s="78"/>
      <c r="M22" s="78"/>
      <c r="N22" s="78"/>
      <c r="P22" s="25"/>
      <c r="Q22" s="25"/>
      <c r="R22" s="25"/>
      <c r="S22" s="25"/>
      <c r="T22" s="25"/>
      <c r="U22" s="25"/>
      <c r="V22" s="25"/>
      <c r="W22" s="25"/>
      <c r="X22" s="1"/>
    </row>
    <row r="23" spans="1:24" s="13" customFormat="1" ht="16">
      <c r="A23" s="87" t="s">
        <v>29</v>
      </c>
      <c r="B23" s="87"/>
      <c r="C23" s="87"/>
      <c r="D23" s="87"/>
      <c r="E23" s="87"/>
      <c r="F23" s="87"/>
      <c r="G23" s="87"/>
      <c r="H23" s="87"/>
      <c r="I23" s="87"/>
      <c r="J23" s="87"/>
      <c r="K23" s="87"/>
      <c r="L23" s="87"/>
      <c r="M23" s="87"/>
      <c r="N23" s="87"/>
      <c r="P23" s="12"/>
      <c r="Q23" s="12"/>
      <c r="R23" s="12"/>
      <c r="S23" s="12"/>
      <c r="T23" s="12"/>
      <c r="U23" s="12"/>
      <c r="V23" s="12"/>
      <c r="W23" s="12"/>
      <c r="X23" s="11"/>
    </row>
    <row r="24" spans="1:24">
      <c r="C24" s="77" t="s">
        <v>24</v>
      </c>
      <c r="D24" s="77"/>
      <c r="E24" s="76" t="s">
        <v>23</v>
      </c>
      <c r="F24" s="76"/>
      <c r="G24" s="76"/>
      <c r="H24" s="76"/>
      <c r="I24" s="76"/>
      <c r="J24" s="76"/>
      <c r="K24" s="76"/>
      <c r="L24" s="76"/>
      <c r="M24" s="76"/>
      <c r="N24" s="76"/>
      <c r="P24" s="25"/>
      <c r="Q24" s="25"/>
      <c r="R24" s="25"/>
      <c r="S24" s="25"/>
      <c r="T24" s="25"/>
      <c r="U24" s="25"/>
      <c r="V24" s="25"/>
      <c r="W24" s="25"/>
      <c r="X24" s="1"/>
    </row>
    <row r="25" spans="1:24">
      <c r="B25" s="31"/>
      <c r="C25" s="35">
        <v>1</v>
      </c>
      <c r="D25" s="35">
        <v>2</v>
      </c>
      <c r="E25" s="36">
        <v>3</v>
      </c>
      <c r="F25" s="36">
        <v>4</v>
      </c>
      <c r="G25" s="36">
        <f t="shared" ref="G25:N25" si="1">F25+1</f>
        <v>5</v>
      </c>
      <c r="H25" s="36">
        <f t="shared" si="1"/>
        <v>6</v>
      </c>
      <c r="I25" s="36">
        <f t="shared" si="1"/>
        <v>7</v>
      </c>
      <c r="J25" s="36">
        <f t="shared" si="1"/>
        <v>8</v>
      </c>
      <c r="K25" s="36">
        <f t="shared" si="1"/>
        <v>9</v>
      </c>
      <c r="L25" s="36">
        <f t="shared" si="1"/>
        <v>10</v>
      </c>
      <c r="M25" s="36">
        <f t="shared" si="1"/>
        <v>11</v>
      </c>
      <c r="N25" s="36">
        <f t="shared" si="1"/>
        <v>12</v>
      </c>
      <c r="P25" s="25"/>
      <c r="Q25" s="25"/>
      <c r="R25" s="25"/>
      <c r="S25" s="25"/>
      <c r="T25" s="25"/>
      <c r="U25" s="25"/>
      <c r="V25" s="25"/>
      <c r="W25" s="25"/>
      <c r="X25" s="1"/>
    </row>
    <row r="26" spans="1:24">
      <c r="A26" s="37"/>
      <c r="B26" s="35" t="s">
        <v>0</v>
      </c>
      <c r="C26" s="38">
        <v>5</v>
      </c>
      <c r="D26" s="38">
        <v>5</v>
      </c>
      <c r="E26" s="2"/>
      <c r="F26" s="2"/>
      <c r="G26" s="2"/>
      <c r="H26" s="2"/>
      <c r="I26" s="2"/>
      <c r="J26" s="2"/>
      <c r="K26" s="2"/>
      <c r="L26" s="2"/>
      <c r="M26" s="2"/>
      <c r="N26" s="2"/>
      <c r="P26" s="25"/>
      <c r="Q26" s="25"/>
      <c r="R26" s="25"/>
      <c r="S26" s="25"/>
      <c r="T26" s="25"/>
      <c r="U26" s="25"/>
      <c r="V26" s="25"/>
      <c r="W26" s="25"/>
      <c r="X26" s="1"/>
    </row>
    <row r="27" spans="1:24">
      <c r="A27" s="37"/>
      <c r="B27" s="35" t="s">
        <v>1</v>
      </c>
      <c r="C27" s="38">
        <f>C26/2</f>
        <v>2.5</v>
      </c>
      <c r="D27" s="38">
        <f>D26/2</f>
        <v>2.5</v>
      </c>
      <c r="E27" s="2"/>
      <c r="F27" s="2"/>
      <c r="G27" s="2"/>
      <c r="H27" s="2"/>
      <c r="I27" s="2"/>
      <c r="J27" s="2"/>
      <c r="K27" s="2"/>
      <c r="L27" s="2"/>
      <c r="M27" s="2"/>
      <c r="N27" s="2"/>
      <c r="P27" s="25"/>
      <c r="Q27" s="25"/>
      <c r="R27" s="25"/>
      <c r="S27" s="25"/>
      <c r="T27" s="25"/>
      <c r="U27" s="25"/>
      <c r="V27" s="25"/>
      <c r="W27" s="25"/>
      <c r="X27" s="1"/>
    </row>
    <row r="28" spans="1:24">
      <c r="A28" s="37"/>
      <c r="B28" s="35" t="s">
        <v>2</v>
      </c>
      <c r="C28" s="38">
        <f t="shared" ref="C28:C32" si="2">C27/2</f>
        <v>1.25</v>
      </c>
      <c r="D28" s="38">
        <f t="shared" ref="D28:D32" si="3">D27/2</f>
        <v>1.25</v>
      </c>
      <c r="E28" s="2"/>
      <c r="F28" s="2"/>
      <c r="G28" s="2"/>
      <c r="H28" s="2"/>
      <c r="I28" s="2"/>
      <c r="J28" s="2"/>
      <c r="K28" s="2"/>
      <c r="L28" s="2"/>
      <c r="M28" s="2"/>
      <c r="N28" s="2"/>
      <c r="P28" s="25"/>
      <c r="Q28" s="25"/>
      <c r="R28" s="25"/>
      <c r="S28" s="25"/>
      <c r="T28" s="25"/>
      <c r="U28" s="25"/>
      <c r="V28" s="25"/>
      <c r="W28" s="25"/>
      <c r="X28" s="1"/>
    </row>
    <row r="29" spans="1:24">
      <c r="A29" s="37"/>
      <c r="B29" s="35" t="s">
        <v>3</v>
      </c>
      <c r="C29" s="38">
        <f t="shared" si="2"/>
        <v>0.625</v>
      </c>
      <c r="D29" s="38">
        <f t="shared" si="3"/>
        <v>0.625</v>
      </c>
      <c r="E29" s="2"/>
      <c r="F29" s="2"/>
      <c r="G29" s="2"/>
      <c r="H29" s="2"/>
      <c r="I29" s="2"/>
      <c r="J29" s="2"/>
      <c r="K29" s="2"/>
      <c r="L29" s="2"/>
      <c r="M29" s="2"/>
      <c r="N29" s="2"/>
      <c r="P29" s="25"/>
      <c r="Q29" s="25"/>
      <c r="R29" s="25"/>
      <c r="S29" s="25"/>
      <c r="T29" s="25"/>
      <c r="U29" s="25"/>
      <c r="V29" s="25"/>
      <c r="W29" s="25"/>
      <c r="X29" s="1"/>
    </row>
    <row r="30" spans="1:24">
      <c r="A30" s="37"/>
      <c r="B30" s="35" t="s">
        <v>4</v>
      </c>
      <c r="C30" s="38">
        <f t="shared" si="2"/>
        <v>0.3125</v>
      </c>
      <c r="D30" s="38">
        <f t="shared" si="3"/>
        <v>0.3125</v>
      </c>
      <c r="E30" s="2"/>
      <c r="F30" s="2"/>
      <c r="G30" s="2"/>
      <c r="H30" s="2"/>
      <c r="I30" s="2"/>
      <c r="J30" s="2"/>
      <c r="K30" s="2"/>
      <c r="L30" s="2"/>
      <c r="M30" s="2"/>
      <c r="N30" s="2"/>
      <c r="P30" s="25"/>
      <c r="Q30" s="25"/>
      <c r="R30" s="25"/>
      <c r="S30" s="25"/>
      <c r="T30" s="25"/>
      <c r="U30" s="25"/>
      <c r="V30" s="25"/>
      <c r="W30" s="25"/>
      <c r="X30" s="1"/>
    </row>
    <row r="31" spans="1:24">
      <c r="A31" s="37"/>
      <c r="B31" s="35" t="s">
        <v>5</v>
      </c>
      <c r="C31" s="38">
        <f t="shared" si="2"/>
        <v>0.15625</v>
      </c>
      <c r="D31" s="38">
        <f t="shared" si="3"/>
        <v>0.15625</v>
      </c>
      <c r="E31" s="2"/>
      <c r="F31" s="2"/>
      <c r="G31" s="2"/>
      <c r="H31" s="2"/>
      <c r="I31" s="2"/>
      <c r="J31" s="2"/>
      <c r="K31" s="2"/>
      <c r="L31" s="2"/>
      <c r="M31" s="2"/>
      <c r="N31" s="2"/>
      <c r="P31" s="25"/>
      <c r="Q31" s="25"/>
      <c r="R31" s="25"/>
      <c r="S31" s="25"/>
      <c r="T31" s="25"/>
      <c r="U31" s="25"/>
      <c r="V31" s="25"/>
      <c r="W31" s="25"/>
      <c r="X31" s="1"/>
    </row>
    <row r="32" spans="1:24">
      <c r="A32" s="37"/>
      <c r="B32" s="35" t="s">
        <v>6</v>
      </c>
      <c r="C32" s="38">
        <f t="shared" si="2"/>
        <v>7.8125E-2</v>
      </c>
      <c r="D32" s="38">
        <f t="shared" si="3"/>
        <v>7.8125E-2</v>
      </c>
      <c r="E32" s="2"/>
      <c r="F32" s="2"/>
      <c r="G32" s="2"/>
      <c r="H32" s="2"/>
      <c r="I32" s="2"/>
      <c r="J32" s="2"/>
      <c r="K32" s="2"/>
      <c r="L32" s="2"/>
      <c r="M32" s="2"/>
      <c r="N32" s="2"/>
      <c r="P32" s="25"/>
      <c r="Q32" s="25"/>
      <c r="R32" s="25"/>
      <c r="S32" s="25"/>
      <c r="T32" s="25"/>
      <c r="U32" s="25"/>
      <c r="V32" s="25"/>
      <c r="W32" s="25"/>
      <c r="X32" s="1"/>
    </row>
    <row r="33" spans="1:24">
      <c r="A33" s="37"/>
      <c r="B33" s="35" t="s">
        <v>7</v>
      </c>
      <c r="C33" s="31">
        <v>0</v>
      </c>
      <c r="D33" s="31">
        <v>0</v>
      </c>
      <c r="E33" s="2"/>
      <c r="F33" s="2"/>
      <c r="G33" s="2"/>
      <c r="H33" s="2"/>
      <c r="I33" s="2"/>
      <c r="J33" s="2"/>
      <c r="K33" s="2"/>
      <c r="L33" s="2"/>
      <c r="M33" s="2"/>
      <c r="N33" s="2"/>
      <c r="P33" s="25"/>
      <c r="Q33" s="25"/>
      <c r="R33" s="25"/>
      <c r="S33" s="25"/>
      <c r="T33" s="25"/>
      <c r="U33" s="25"/>
      <c r="V33" s="25"/>
      <c r="W33" s="25"/>
      <c r="X33" s="1"/>
    </row>
    <row r="34" spans="1:24">
      <c r="A34" s="78"/>
      <c r="B34" s="78"/>
      <c r="C34" s="78"/>
      <c r="D34" s="78"/>
      <c r="E34" s="78"/>
      <c r="F34" s="78"/>
      <c r="G34" s="78"/>
      <c r="H34" s="78"/>
      <c r="I34" s="78"/>
      <c r="J34" s="78"/>
      <c r="K34" s="78"/>
      <c r="L34" s="78"/>
      <c r="M34" s="78"/>
      <c r="N34" s="78"/>
      <c r="P34" s="1"/>
      <c r="Q34" s="1"/>
      <c r="R34" s="1"/>
      <c r="S34" s="1"/>
      <c r="T34" s="1"/>
      <c r="U34" s="1"/>
      <c r="V34" s="1"/>
      <c r="W34" s="1"/>
      <c r="X34" s="1"/>
    </row>
    <row r="35" spans="1:24" ht="16" thickBot="1">
      <c r="B35" s="65"/>
      <c r="C35" s="75" t="s">
        <v>16</v>
      </c>
      <c r="D35" s="75"/>
      <c r="E35" s="75"/>
      <c r="F35" s="75"/>
      <c r="G35" s="75"/>
      <c r="H35" s="75"/>
      <c r="I35" s="75"/>
      <c r="J35" s="75"/>
      <c r="K35" s="75"/>
      <c r="L35" s="75"/>
      <c r="M35" s="75"/>
      <c r="N35" s="75"/>
    </row>
    <row r="36" spans="1:24">
      <c r="A36" s="3"/>
      <c r="C36" s="82" t="s">
        <v>32</v>
      </c>
      <c r="D36" s="83"/>
      <c r="E36" s="83"/>
      <c r="F36" s="84"/>
      <c r="H36" s="4"/>
      <c r="J36" s="79" t="s">
        <v>17</v>
      </c>
      <c r="K36" s="80"/>
      <c r="L36" s="80"/>
      <c r="M36" s="81"/>
    </row>
    <row r="37" spans="1:24">
      <c r="C37" s="64" t="s">
        <v>32</v>
      </c>
      <c r="D37" s="1" t="s">
        <v>30</v>
      </c>
      <c r="E37" s="8"/>
      <c r="F37" s="51"/>
      <c r="H37" s="5"/>
      <c r="J37" s="60" t="s">
        <v>31</v>
      </c>
      <c r="K37" s="47" t="s">
        <v>30</v>
      </c>
      <c r="L37" s="8"/>
      <c r="M37" s="51"/>
    </row>
    <row r="38" spans="1:24">
      <c r="B38" s="3"/>
      <c r="C38" s="52">
        <v>1.5491866769945779E-12</v>
      </c>
      <c r="D38" s="7" t="str">
        <f t="shared" ref="D38:D45" si="4">IFERROR(AVERAGE(C14:D14)," ")</f>
        <v xml:space="preserve"> </v>
      </c>
      <c r="E38" s="1"/>
      <c r="F38" s="53"/>
      <c r="I38" s="3"/>
      <c r="J38" s="61">
        <v>5</v>
      </c>
      <c r="K38" s="7" t="str">
        <f t="shared" ref="K38:K45" si="5">IFERROR(AVERAGE(C14:D14)," ")</f>
        <v xml:space="preserve"> </v>
      </c>
      <c r="L38" s="1"/>
      <c r="M38" s="53"/>
      <c r="N38" s="6"/>
    </row>
    <row r="39" spans="1:24">
      <c r="B39" s="3"/>
      <c r="C39" s="52">
        <v>7.7459333849728895E-13</v>
      </c>
      <c r="D39" s="7" t="str">
        <f t="shared" si="4"/>
        <v xml:space="preserve"> </v>
      </c>
      <c r="E39" s="1"/>
      <c r="F39" s="53"/>
      <c r="I39" s="3"/>
      <c r="J39" s="61">
        <f>J38/2</f>
        <v>2.5</v>
      </c>
      <c r="K39" s="7" t="str">
        <f t="shared" si="5"/>
        <v xml:space="preserve"> </v>
      </c>
      <c r="L39" s="1"/>
      <c r="M39" s="53"/>
    </row>
    <row r="40" spans="1:24">
      <c r="B40" s="3"/>
      <c r="C40" s="52">
        <v>3.8729666924864448E-13</v>
      </c>
      <c r="D40" s="7" t="str">
        <f t="shared" si="4"/>
        <v xml:space="preserve"> </v>
      </c>
      <c r="E40" s="48" t="s">
        <v>10</v>
      </c>
      <c r="F40" s="54" t="str">
        <f>IFERROR(SLOPE(D39:D45,C39:C45), " ")</f>
        <v xml:space="preserve"> </v>
      </c>
      <c r="I40" s="3"/>
      <c r="J40" s="61">
        <f t="shared" ref="J40:J44" si="6">J39/2</f>
        <v>1.25</v>
      </c>
      <c r="K40" s="7" t="str">
        <f t="shared" si="5"/>
        <v xml:space="preserve"> </v>
      </c>
      <c r="L40" s="48" t="s">
        <v>10</v>
      </c>
      <c r="M40" s="55" t="str">
        <f>IFERROR(SLOPE(K39:K45,J39:J45),"")</f>
        <v/>
      </c>
    </row>
    <row r="41" spans="1:24">
      <c r="B41" s="3"/>
      <c r="C41" s="52">
        <v>1.9364833462432224E-13</v>
      </c>
      <c r="D41" s="7" t="str">
        <f t="shared" si="4"/>
        <v xml:space="preserve"> </v>
      </c>
      <c r="E41" s="48" t="s">
        <v>11</v>
      </c>
      <c r="F41" s="55" t="str">
        <f>IFERROR(INTERCEPT(D39:D45,C39:C45)," ")</f>
        <v xml:space="preserve"> </v>
      </c>
      <c r="I41" s="3"/>
      <c r="J41" s="61">
        <f t="shared" si="6"/>
        <v>0.625</v>
      </c>
      <c r="K41" s="7" t="str">
        <f t="shared" si="5"/>
        <v xml:space="preserve"> </v>
      </c>
      <c r="L41" s="48" t="s">
        <v>11</v>
      </c>
      <c r="M41" s="55" t="str">
        <f>IFERROR(INTERCEPT(K39:K45,J39:J45),"")</f>
        <v/>
      </c>
    </row>
    <row r="42" spans="1:24" ht="17">
      <c r="B42" s="3"/>
      <c r="C42" s="52">
        <v>9.6824167312161119E-14</v>
      </c>
      <c r="D42" s="7" t="str">
        <f t="shared" si="4"/>
        <v xml:space="preserve"> </v>
      </c>
      <c r="E42" s="48" t="s">
        <v>12</v>
      </c>
      <c r="F42" s="55" t="str">
        <f>IFERROR(RSQ(D39:D45,C39:C45), " ")</f>
        <v xml:space="preserve"> </v>
      </c>
      <c r="I42" s="3"/>
      <c r="J42" s="61">
        <f t="shared" si="6"/>
        <v>0.3125</v>
      </c>
      <c r="K42" s="7" t="str">
        <f t="shared" si="5"/>
        <v xml:space="preserve"> </v>
      </c>
      <c r="L42" s="48" t="s">
        <v>12</v>
      </c>
      <c r="M42" s="55" t="str">
        <f>IFERROR(RSQ(K39:K45,J39:J45),"")</f>
        <v/>
      </c>
    </row>
    <row r="43" spans="1:24">
      <c r="B43" s="3"/>
      <c r="C43" s="52">
        <v>4.841208365608056E-14</v>
      </c>
      <c r="D43" s="7" t="str">
        <f t="shared" si="4"/>
        <v xml:space="preserve"> </v>
      </c>
      <c r="E43" s="49"/>
      <c r="F43" s="53"/>
      <c r="I43" s="3"/>
      <c r="J43" s="61">
        <f t="shared" si="6"/>
        <v>0.15625</v>
      </c>
      <c r="K43" s="7" t="str">
        <f t="shared" si="5"/>
        <v xml:space="preserve"> </v>
      </c>
      <c r="L43" s="1"/>
      <c r="M43" s="53"/>
    </row>
    <row r="44" spans="1:24">
      <c r="B44" s="3"/>
      <c r="C44" s="52">
        <v>2.420604182804028E-14</v>
      </c>
      <c r="D44" s="7" t="str">
        <f t="shared" si="4"/>
        <v xml:space="preserve"> </v>
      </c>
      <c r="E44" s="50"/>
      <c r="F44" s="53"/>
      <c r="I44" s="3"/>
      <c r="J44" s="61">
        <f t="shared" si="6"/>
        <v>7.8125E-2</v>
      </c>
      <c r="K44" s="7" t="str">
        <f t="shared" si="5"/>
        <v xml:space="preserve"> </v>
      </c>
      <c r="L44" s="1"/>
      <c r="M44" s="53"/>
    </row>
    <row r="45" spans="1:24" ht="16" thickBot="1">
      <c r="B45" s="3"/>
      <c r="C45" s="56">
        <v>0</v>
      </c>
      <c r="D45" s="57" t="str">
        <f t="shared" si="4"/>
        <v xml:space="preserve"> </v>
      </c>
      <c r="E45" s="58"/>
      <c r="F45" s="59"/>
      <c r="I45" s="3"/>
      <c r="J45" s="62">
        <v>0</v>
      </c>
      <c r="K45" s="57" t="str">
        <f t="shared" si="5"/>
        <v xml:space="preserve"> </v>
      </c>
      <c r="L45" s="63"/>
      <c r="M45" s="59"/>
    </row>
    <row r="46" spans="1:24">
      <c r="A46" s="78"/>
      <c r="B46" s="78"/>
      <c r="C46" s="78"/>
      <c r="D46" s="78"/>
      <c r="E46" s="78"/>
      <c r="F46" s="78"/>
      <c r="G46" s="78"/>
      <c r="H46" s="78"/>
      <c r="I46" s="78"/>
      <c r="J46" s="78"/>
      <c r="K46" s="78"/>
      <c r="L46" s="78"/>
      <c r="M46" s="78"/>
      <c r="N46" s="78"/>
    </row>
    <row r="47" spans="1:24">
      <c r="C47" s="77" t="s">
        <v>24</v>
      </c>
      <c r="D47" s="77"/>
      <c r="E47" s="75" t="s">
        <v>25</v>
      </c>
      <c r="F47" s="75"/>
      <c r="G47" s="75"/>
      <c r="H47" s="75"/>
      <c r="I47" s="75"/>
      <c r="J47" s="75"/>
      <c r="K47" s="75"/>
      <c r="L47" s="75"/>
      <c r="M47" s="75"/>
      <c r="N47" s="75"/>
    </row>
    <row r="48" spans="1:24">
      <c r="B48" s="31"/>
      <c r="C48" s="35">
        <v>1</v>
      </c>
      <c r="D48" s="35">
        <v>2</v>
      </c>
      <c r="E48" s="36">
        <v>3</v>
      </c>
      <c r="F48" s="36">
        <v>4</v>
      </c>
      <c r="G48" s="36">
        <f>F48+1</f>
        <v>5</v>
      </c>
      <c r="H48" s="36">
        <f t="shared" ref="H48" si="7">G48+1</f>
        <v>6</v>
      </c>
      <c r="I48" s="36">
        <f t="shared" ref="I48" si="8">H48+1</f>
        <v>7</v>
      </c>
      <c r="J48" s="36">
        <f t="shared" ref="J48" si="9">I48+1</f>
        <v>8</v>
      </c>
      <c r="K48" s="36">
        <f t="shared" ref="K48" si="10">J48+1</f>
        <v>9</v>
      </c>
      <c r="L48" s="36">
        <f t="shared" ref="L48" si="11">K48+1</f>
        <v>10</v>
      </c>
      <c r="M48" s="36">
        <f>L48+1</f>
        <v>11</v>
      </c>
      <c r="N48" s="36">
        <f t="shared" ref="N48" si="12">M48+1</f>
        <v>12</v>
      </c>
    </row>
    <row r="49" spans="1:14">
      <c r="A49" s="39"/>
      <c r="B49" s="35" t="s">
        <v>0</v>
      </c>
      <c r="C49" s="38"/>
      <c r="D49" s="38"/>
      <c r="E49" s="40" t="str">
        <f t="shared" ref="E49:M56" si="13">IF(E14 = "","",((E14-$F$41)/$F$40))</f>
        <v/>
      </c>
      <c r="F49" s="40" t="str">
        <f t="shared" si="13"/>
        <v/>
      </c>
      <c r="G49" s="40" t="str">
        <f t="shared" si="13"/>
        <v/>
      </c>
      <c r="H49" s="40" t="str">
        <f t="shared" si="13"/>
        <v/>
      </c>
      <c r="I49" s="40" t="str">
        <f t="shared" si="13"/>
        <v/>
      </c>
      <c r="J49" s="40" t="str">
        <f t="shared" si="13"/>
        <v/>
      </c>
      <c r="K49" s="40" t="str">
        <f t="shared" si="13"/>
        <v/>
      </c>
      <c r="L49" s="40" t="str">
        <f t="shared" si="13"/>
        <v/>
      </c>
      <c r="M49" s="40" t="str">
        <f t="shared" si="13"/>
        <v/>
      </c>
      <c r="N49" s="40" t="str">
        <f t="shared" ref="N49:N56" si="14">IF(N14 = "","",((N14-$F$41)/$F$40))</f>
        <v/>
      </c>
    </row>
    <row r="50" spans="1:14">
      <c r="A50" s="39"/>
      <c r="B50" s="35" t="s">
        <v>1</v>
      </c>
      <c r="C50" s="38"/>
      <c r="D50" s="38"/>
      <c r="E50" s="40" t="str">
        <f t="shared" si="13"/>
        <v/>
      </c>
      <c r="F50" s="40" t="str">
        <f t="shared" si="13"/>
        <v/>
      </c>
      <c r="G50" s="40" t="str">
        <f t="shared" si="13"/>
        <v/>
      </c>
      <c r="H50" s="40" t="str">
        <f t="shared" si="13"/>
        <v/>
      </c>
      <c r="I50" s="40" t="str">
        <f t="shared" si="13"/>
        <v/>
      </c>
      <c r="J50" s="40" t="str">
        <f t="shared" si="13"/>
        <v/>
      </c>
      <c r="K50" s="40" t="str">
        <f t="shared" si="13"/>
        <v/>
      </c>
      <c r="L50" s="40" t="str">
        <f t="shared" si="13"/>
        <v/>
      </c>
      <c r="M50" s="40" t="str">
        <f>IF(M15 = "","",((M15-$F$41)/$F$40))</f>
        <v/>
      </c>
      <c r="N50" s="40" t="str">
        <f t="shared" si="14"/>
        <v/>
      </c>
    </row>
    <row r="51" spans="1:14">
      <c r="A51" s="39"/>
      <c r="B51" s="35" t="s">
        <v>2</v>
      </c>
      <c r="C51" s="38"/>
      <c r="D51" s="38"/>
      <c r="E51" s="40" t="str">
        <f t="shared" si="13"/>
        <v/>
      </c>
      <c r="F51" s="40" t="str">
        <f t="shared" si="13"/>
        <v/>
      </c>
      <c r="G51" s="40" t="str">
        <f t="shared" si="13"/>
        <v/>
      </c>
      <c r="H51" s="40" t="str">
        <f t="shared" si="13"/>
        <v/>
      </c>
      <c r="I51" s="40" t="str">
        <f t="shared" si="13"/>
        <v/>
      </c>
      <c r="J51" s="40" t="str">
        <f t="shared" si="13"/>
        <v/>
      </c>
      <c r="K51" s="40" t="str">
        <f t="shared" si="13"/>
        <v/>
      </c>
      <c r="L51" s="40" t="str">
        <f t="shared" si="13"/>
        <v/>
      </c>
      <c r="M51" s="40" t="str">
        <f t="shared" ref="M51:M56" si="15">IF(M16 = "","",((M16-$F$41)/$F$40))</f>
        <v/>
      </c>
      <c r="N51" s="40" t="str">
        <f t="shared" si="14"/>
        <v/>
      </c>
    </row>
    <row r="52" spans="1:14">
      <c r="A52" s="39"/>
      <c r="B52" s="35" t="s">
        <v>3</v>
      </c>
      <c r="C52" s="38"/>
      <c r="D52" s="38"/>
      <c r="E52" s="40" t="str">
        <f t="shared" si="13"/>
        <v/>
      </c>
      <c r="F52" s="40" t="str">
        <f t="shared" si="13"/>
        <v/>
      </c>
      <c r="G52" s="40" t="str">
        <f t="shared" si="13"/>
        <v/>
      </c>
      <c r="H52" s="40" t="str">
        <f t="shared" si="13"/>
        <v/>
      </c>
      <c r="I52" s="40" t="str">
        <f t="shared" si="13"/>
        <v/>
      </c>
      <c r="J52" s="40" t="str">
        <f t="shared" si="13"/>
        <v/>
      </c>
      <c r="K52" s="40" t="str">
        <f t="shared" si="13"/>
        <v/>
      </c>
      <c r="L52" s="40" t="str">
        <f t="shared" si="13"/>
        <v/>
      </c>
      <c r="M52" s="40" t="str">
        <f t="shared" si="15"/>
        <v/>
      </c>
      <c r="N52" s="40" t="str">
        <f t="shared" si="14"/>
        <v/>
      </c>
    </row>
    <row r="53" spans="1:14">
      <c r="A53" s="39"/>
      <c r="B53" s="35" t="s">
        <v>4</v>
      </c>
      <c r="C53" s="38"/>
      <c r="D53" s="38"/>
      <c r="E53" s="40" t="str">
        <f t="shared" si="13"/>
        <v/>
      </c>
      <c r="F53" s="40" t="str">
        <f t="shared" si="13"/>
        <v/>
      </c>
      <c r="G53" s="40" t="str">
        <f t="shared" si="13"/>
        <v/>
      </c>
      <c r="H53" s="40" t="str">
        <f t="shared" si="13"/>
        <v/>
      </c>
      <c r="I53" s="40" t="str">
        <f t="shared" si="13"/>
        <v/>
      </c>
      <c r="J53" s="40" t="str">
        <f t="shared" si="13"/>
        <v/>
      </c>
      <c r="K53" s="40" t="str">
        <f t="shared" si="13"/>
        <v/>
      </c>
      <c r="L53" s="40" t="str">
        <f t="shared" si="13"/>
        <v/>
      </c>
      <c r="M53" s="40" t="str">
        <f t="shared" si="15"/>
        <v/>
      </c>
      <c r="N53" s="40" t="str">
        <f t="shared" si="14"/>
        <v/>
      </c>
    </row>
    <row r="54" spans="1:14">
      <c r="A54" s="39"/>
      <c r="B54" s="35" t="s">
        <v>5</v>
      </c>
      <c r="C54" s="38"/>
      <c r="D54" s="38"/>
      <c r="E54" s="40" t="str">
        <f t="shared" si="13"/>
        <v/>
      </c>
      <c r="F54" s="40" t="str">
        <f t="shared" si="13"/>
        <v/>
      </c>
      <c r="G54" s="40" t="str">
        <f t="shared" si="13"/>
        <v/>
      </c>
      <c r="H54" s="40" t="str">
        <f t="shared" si="13"/>
        <v/>
      </c>
      <c r="I54" s="40" t="str">
        <f t="shared" si="13"/>
        <v/>
      </c>
      <c r="J54" s="40" t="str">
        <f t="shared" si="13"/>
        <v/>
      </c>
      <c r="K54" s="40" t="str">
        <f t="shared" si="13"/>
        <v/>
      </c>
      <c r="L54" s="40" t="str">
        <f t="shared" si="13"/>
        <v/>
      </c>
      <c r="M54" s="40" t="str">
        <f t="shared" si="15"/>
        <v/>
      </c>
      <c r="N54" s="40" t="str">
        <f t="shared" si="14"/>
        <v/>
      </c>
    </row>
    <row r="55" spans="1:14">
      <c r="A55" s="39"/>
      <c r="B55" s="35" t="s">
        <v>6</v>
      </c>
      <c r="C55" s="38"/>
      <c r="D55" s="38"/>
      <c r="E55" s="40" t="str">
        <f t="shared" si="13"/>
        <v/>
      </c>
      <c r="F55" s="40" t="str">
        <f t="shared" si="13"/>
        <v/>
      </c>
      <c r="G55" s="40" t="str">
        <f t="shared" si="13"/>
        <v/>
      </c>
      <c r="H55" s="40" t="str">
        <f t="shared" si="13"/>
        <v/>
      </c>
      <c r="I55" s="40" t="str">
        <f t="shared" si="13"/>
        <v/>
      </c>
      <c r="J55" s="40" t="str">
        <f t="shared" si="13"/>
        <v/>
      </c>
      <c r="K55" s="40" t="str">
        <f t="shared" si="13"/>
        <v/>
      </c>
      <c r="L55" s="40" t="str">
        <f t="shared" si="13"/>
        <v/>
      </c>
      <c r="M55" s="40" t="str">
        <f t="shared" si="15"/>
        <v/>
      </c>
      <c r="N55" s="40" t="str">
        <f t="shared" si="14"/>
        <v/>
      </c>
    </row>
    <row r="56" spans="1:14">
      <c r="A56" s="39"/>
      <c r="B56" s="35" t="s">
        <v>7</v>
      </c>
      <c r="C56" s="31"/>
      <c r="D56" s="31"/>
      <c r="E56" s="40" t="str">
        <f t="shared" si="13"/>
        <v/>
      </c>
      <c r="F56" s="40" t="str">
        <f t="shared" si="13"/>
        <v/>
      </c>
      <c r="G56" s="40" t="str">
        <f t="shared" si="13"/>
        <v/>
      </c>
      <c r="H56" s="40" t="str">
        <f t="shared" si="13"/>
        <v/>
      </c>
      <c r="I56" s="40" t="str">
        <f t="shared" si="13"/>
        <v/>
      </c>
      <c r="J56" s="40" t="str">
        <f t="shared" si="13"/>
        <v/>
      </c>
      <c r="K56" s="40" t="str">
        <f t="shared" si="13"/>
        <v/>
      </c>
      <c r="L56" s="40" t="str">
        <f t="shared" si="13"/>
        <v/>
      </c>
      <c r="M56" s="40" t="str">
        <f t="shared" si="15"/>
        <v/>
      </c>
      <c r="N56" s="40" t="str">
        <f t="shared" si="14"/>
        <v/>
      </c>
    </row>
    <row r="57" spans="1:14">
      <c r="A57" s="78"/>
      <c r="B57" s="78"/>
      <c r="C57" s="78"/>
      <c r="D57" s="78"/>
      <c r="E57" s="78"/>
      <c r="F57" s="78"/>
      <c r="G57" s="78"/>
      <c r="H57" s="78"/>
      <c r="I57" s="78"/>
      <c r="J57" s="78"/>
      <c r="K57" s="78"/>
      <c r="L57" s="78"/>
      <c r="M57" s="78"/>
      <c r="N57" s="78"/>
    </row>
    <row r="58" spans="1:14">
      <c r="C58" s="77" t="s">
        <v>24</v>
      </c>
      <c r="D58" s="77"/>
      <c r="E58" s="75" t="s">
        <v>26</v>
      </c>
      <c r="F58" s="75"/>
      <c r="G58" s="75"/>
      <c r="H58" s="75"/>
      <c r="I58" s="75"/>
      <c r="J58" s="75"/>
      <c r="K58" s="75"/>
      <c r="L58" s="75"/>
      <c r="M58" s="75"/>
      <c r="N58" s="75"/>
    </row>
    <row r="59" spans="1:14">
      <c r="B59" s="31"/>
      <c r="C59" s="35">
        <v>1</v>
      </c>
      <c r="D59" s="35">
        <v>2</v>
      </c>
      <c r="E59" s="36">
        <v>3</v>
      </c>
      <c r="F59" s="36">
        <v>4</v>
      </c>
      <c r="G59" s="36">
        <f>F59+1</f>
        <v>5</v>
      </c>
      <c r="H59" s="36">
        <f t="shared" ref="H59" si="16">G59+1</f>
        <v>6</v>
      </c>
      <c r="I59" s="36">
        <f t="shared" ref="I59" si="17">H59+1</f>
        <v>7</v>
      </c>
      <c r="J59" s="36">
        <f t="shared" ref="J59" si="18">I59+1</f>
        <v>8</v>
      </c>
      <c r="K59" s="36">
        <f t="shared" ref="K59" si="19">J59+1</f>
        <v>9</v>
      </c>
      <c r="L59" s="36">
        <f t="shared" ref="L59" si="20">K59+1</f>
        <v>10</v>
      </c>
      <c r="M59" s="36">
        <f>L59+1</f>
        <v>11</v>
      </c>
      <c r="N59" s="36">
        <f t="shared" ref="N59" si="21">M59+1</f>
        <v>12</v>
      </c>
    </row>
    <row r="60" spans="1:14">
      <c r="A60" s="41"/>
      <c r="B60" s="35" t="s">
        <v>0</v>
      </c>
      <c r="C60" s="38"/>
      <c r="D60" s="38"/>
      <c r="E60" s="42" t="str">
        <f t="shared" ref="E60:N60" si="22">IF(E14 = "", "",(((E14-$M$41)/($M$40*9.5))/E26))</f>
        <v/>
      </c>
      <c r="F60" s="42" t="str">
        <f t="shared" si="22"/>
        <v/>
      </c>
      <c r="G60" s="42" t="str">
        <f t="shared" si="22"/>
        <v/>
      </c>
      <c r="H60" s="42" t="str">
        <f t="shared" si="22"/>
        <v/>
      </c>
      <c r="I60" s="42" t="str">
        <f t="shared" si="22"/>
        <v/>
      </c>
      <c r="J60" s="42" t="str">
        <f t="shared" si="22"/>
        <v/>
      </c>
      <c r="K60" s="42" t="str">
        <f t="shared" si="22"/>
        <v/>
      </c>
      <c r="L60" s="42" t="str">
        <f t="shared" si="22"/>
        <v/>
      </c>
      <c r="M60" s="42" t="str">
        <f t="shared" si="22"/>
        <v/>
      </c>
      <c r="N60" s="42" t="str">
        <f t="shared" si="22"/>
        <v/>
      </c>
    </row>
    <row r="61" spans="1:14">
      <c r="A61" s="41"/>
      <c r="B61" s="35" t="s">
        <v>1</v>
      </c>
      <c r="C61" s="38"/>
      <c r="D61" s="38"/>
      <c r="E61" s="42" t="str">
        <f t="shared" ref="E61:N61" si="23">IF(E15 = "", "",(((E15-$M$41)/($M$40*9.5))/E27))</f>
        <v/>
      </c>
      <c r="F61" s="42" t="str">
        <f t="shared" si="23"/>
        <v/>
      </c>
      <c r="G61" s="42" t="str">
        <f t="shared" si="23"/>
        <v/>
      </c>
      <c r="H61" s="42" t="str">
        <f t="shared" si="23"/>
        <v/>
      </c>
      <c r="I61" s="42" t="str">
        <f t="shared" si="23"/>
        <v/>
      </c>
      <c r="J61" s="42" t="str">
        <f t="shared" si="23"/>
        <v/>
      </c>
      <c r="K61" s="42" t="str">
        <f t="shared" si="23"/>
        <v/>
      </c>
      <c r="L61" s="42" t="str">
        <f t="shared" si="23"/>
        <v/>
      </c>
      <c r="M61" s="42" t="str">
        <f t="shared" si="23"/>
        <v/>
      </c>
      <c r="N61" s="42" t="str">
        <f t="shared" si="23"/>
        <v/>
      </c>
    </row>
    <row r="62" spans="1:14">
      <c r="A62" s="41"/>
      <c r="B62" s="35" t="s">
        <v>2</v>
      </c>
      <c r="C62" s="38"/>
      <c r="D62" s="38"/>
      <c r="E62" s="42" t="str">
        <f t="shared" ref="E62:N62" si="24">IF(E16 = "", "",(((E16-$M$41)/($M$40*9.5))/E28))</f>
        <v/>
      </c>
      <c r="F62" s="42" t="str">
        <f t="shared" si="24"/>
        <v/>
      </c>
      <c r="G62" s="42" t="str">
        <f t="shared" si="24"/>
        <v/>
      </c>
      <c r="H62" s="42" t="str">
        <f t="shared" si="24"/>
        <v/>
      </c>
      <c r="I62" s="42" t="str">
        <f t="shared" si="24"/>
        <v/>
      </c>
      <c r="J62" s="42" t="str">
        <f t="shared" si="24"/>
        <v/>
      </c>
      <c r="K62" s="42" t="str">
        <f t="shared" si="24"/>
        <v/>
      </c>
      <c r="L62" s="42" t="str">
        <f t="shared" si="24"/>
        <v/>
      </c>
      <c r="M62" s="42" t="str">
        <f t="shared" si="24"/>
        <v/>
      </c>
      <c r="N62" s="42" t="str">
        <f t="shared" si="24"/>
        <v/>
      </c>
    </row>
    <row r="63" spans="1:14">
      <c r="A63" s="41"/>
      <c r="B63" s="35" t="s">
        <v>3</v>
      </c>
      <c r="C63" s="38"/>
      <c r="D63" s="38"/>
      <c r="E63" s="42" t="str">
        <f t="shared" ref="E63:N63" si="25">IF(E17 = "", "",(((E17-$M$41)/($M$40*9.5))/E29))</f>
        <v/>
      </c>
      <c r="F63" s="42" t="str">
        <f t="shared" si="25"/>
        <v/>
      </c>
      <c r="G63" s="42" t="str">
        <f t="shared" si="25"/>
        <v/>
      </c>
      <c r="H63" s="42" t="str">
        <f t="shared" si="25"/>
        <v/>
      </c>
      <c r="I63" s="42" t="str">
        <f t="shared" si="25"/>
        <v/>
      </c>
      <c r="J63" s="42" t="str">
        <f t="shared" si="25"/>
        <v/>
      </c>
      <c r="K63" s="42" t="str">
        <f t="shared" si="25"/>
        <v/>
      </c>
      <c r="L63" s="42" t="str">
        <f t="shared" si="25"/>
        <v/>
      </c>
      <c r="M63" s="42" t="str">
        <f t="shared" si="25"/>
        <v/>
      </c>
      <c r="N63" s="42" t="str">
        <f t="shared" si="25"/>
        <v/>
      </c>
    </row>
    <row r="64" spans="1:14">
      <c r="A64" s="41"/>
      <c r="B64" s="35" t="s">
        <v>4</v>
      </c>
      <c r="C64" s="38"/>
      <c r="D64" s="38"/>
      <c r="E64" s="42" t="str">
        <f t="shared" ref="E64:N64" si="26">IF(E18 = "", "",(((E18-$M$41)/($M$40*9.5))/E30))</f>
        <v/>
      </c>
      <c r="F64" s="42" t="str">
        <f t="shared" si="26"/>
        <v/>
      </c>
      <c r="G64" s="42" t="str">
        <f t="shared" si="26"/>
        <v/>
      </c>
      <c r="H64" s="42" t="str">
        <f t="shared" si="26"/>
        <v/>
      </c>
      <c r="I64" s="42" t="str">
        <f t="shared" si="26"/>
        <v/>
      </c>
      <c r="J64" s="42" t="str">
        <f t="shared" si="26"/>
        <v/>
      </c>
      <c r="K64" s="42" t="str">
        <f t="shared" si="26"/>
        <v/>
      </c>
      <c r="L64" s="42" t="str">
        <f t="shared" si="26"/>
        <v/>
      </c>
      <c r="M64" s="42" t="str">
        <f t="shared" si="26"/>
        <v/>
      </c>
      <c r="N64" s="42" t="str">
        <f t="shared" si="26"/>
        <v/>
      </c>
    </row>
    <row r="65" spans="1:14">
      <c r="A65" s="41"/>
      <c r="B65" s="35" t="s">
        <v>5</v>
      </c>
      <c r="C65" s="38"/>
      <c r="D65" s="38"/>
      <c r="E65" s="42" t="str">
        <f t="shared" ref="E65:N65" si="27">IF(E19 = "", "",(((E19-$M$41)/($M$40*9.5))/E31))</f>
        <v/>
      </c>
      <c r="F65" s="42" t="str">
        <f t="shared" si="27"/>
        <v/>
      </c>
      <c r="G65" s="42" t="str">
        <f t="shared" si="27"/>
        <v/>
      </c>
      <c r="H65" s="42" t="str">
        <f t="shared" si="27"/>
        <v/>
      </c>
      <c r="I65" s="42" t="str">
        <f t="shared" si="27"/>
        <v/>
      </c>
      <c r="J65" s="42" t="str">
        <f t="shared" si="27"/>
        <v/>
      </c>
      <c r="K65" s="42" t="str">
        <f t="shared" si="27"/>
        <v/>
      </c>
      <c r="L65" s="42" t="str">
        <f t="shared" si="27"/>
        <v/>
      </c>
      <c r="M65" s="42" t="str">
        <f t="shared" si="27"/>
        <v/>
      </c>
      <c r="N65" s="42" t="str">
        <f t="shared" si="27"/>
        <v/>
      </c>
    </row>
    <row r="66" spans="1:14">
      <c r="A66" s="41"/>
      <c r="B66" s="35" t="s">
        <v>6</v>
      </c>
      <c r="C66" s="38"/>
      <c r="D66" s="38"/>
      <c r="E66" s="42" t="str">
        <f t="shared" ref="E66:N66" si="28">IF(E20 = "", "",(((E20-$M$41)/($M$40*9.5))/E32))</f>
        <v/>
      </c>
      <c r="F66" s="42" t="str">
        <f t="shared" si="28"/>
        <v/>
      </c>
      <c r="G66" s="42" t="str">
        <f t="shared" si="28"/>
        <v/>
      </c>
      <c r="H66" s="42" t="str">
        <f t="shared" si="28"/>
        <v/>
      </c>
      <c r="I66" s="42" t="str">
        <f t="shared" si="28"/>
        <v/>
      </c>
      <c r="J66" s="42" t="str">
        <f t="shared" si="28"/>
        <v/>
      </c>
      <c r="K66" s="42" t="str">
        <f t="shared" si="28"/>
        <v/>
      </c>
      <c r="L66" s="42" t="str">
        <f t="shared" si="28"/>
        <v/>
      </c>
      <c r="M66" s="42" t="str">
        <f t="shared" si="28"/>
        <v/>
      </c>
      <c r="N66" s="42" t="str">
        <f t="shared" si="28"/>
        <v/>
      </c>
    </row>
    <row r="67" spans="1:14">
      <c r="A67" s="41"/>
      <c r="B67" s="35" t="s">
        <v>7</v>
      </c>
      <c r="C67" s="31"/>
      <c r="D67" s="31"/>
      <c r="E67" s="42" t="str">
        <f t="shared" ref="E67:N67" si="29">IF(E21 = "", "",(((E21-$M$41)/($M$40*9.5))/E33))</f>
        <v/>
      </c>
      <c r="F67" s="42" t="str">
        <f t="shared" si="29"/>
        <v/>
      </c>
      <c r="G67" s="42" t="str">
        <f t="shared" si="29"/>
        <v/>
      </c>
      <c r="H67" s="42" t="str">
        <f t="shared" si="29"/>
        <v/>
      </c>
      <c r="I67" s="42" t="str">
        <f t="shared" si="29"/>
        <v/>
      </c>
      <c r="J67" s="42" t="str">
        <f t="shared" si="29"/>
        <v/>
      </c>
      <c r="K67" s="42" t="str">
        <f t="shared" si="29"/>
        <v/>
      </c>
      <c r="L67" s="42" t="str">
        <f t="shared" si="29"/>
        <v/>
      </c>
      <c r="M67" s="42" t="str">
        <f t="shared" si="29"/>
        <v/>
      </c>
      <c r="N67" s="42" t="str">
        <f t="shared" si="29"/>
        <v/>
      </c>
    </row>
  </sheetData>
  <sheetProtection algorithmName="SHA-512" hashValue="ZJirohuBslolqaSvZjcm63Vw7wPCcxf6uQUw6YbIrDD4M9u7T4ZudCHHxmuQcWbI40rCjxohJlS9P/azZcCjQg==" saltValue="kdfpkjp0JfBZrc7/KjExmA==" spinCount="100000" sheet="1" selectLockedCells="1"/>
  <mergeCells count="30">
    <mergeCell ref="A10:N11"/>
    <mergeCell ref="A4:N4"/>
    <mergeCell ref="A23:N23"/>
    <mergeCell ref="C24:D24"/>
    <mergeCell ref="A9:N9"/>
    <mergeCell ref="A22:N22"/>
    <mergeCell ref="C12:D12"/>
    <mergeCell ref="A6:B6"/>
    <mergeCell ref="A7:B7"/>
    <mergeCell ref="A8:B8"/>
    <mergeCell ref="C6:E6"/>
    <mergeCell ref="C7:E7"/>
    <mergeCell ref="C8:E8"/>
    <mergeCell ref="E12:N12"/>
    <mergeCell ref="E47:N47"/>
    <mergeCell ref="E24:N24"/>
    <mergeCell ref="E58:N58"/>
    <mergeCell ref="C47:D47"/>
    <mergeCell ref="C58:D58"/>
    <mergeCell ref="A34:N34"/>
    <mergeCell ref="A46:N46"/>
    <mergeCell ref="A57:N57"/>
    <mergeCell ref="C35:N35"/>
    <mergeCell ref="J36:M36"/>
    <mergeCell ref="C36:F36"/>
    <mergeCell ref="A1:N1"/>
    <mergeCell ref="A2:N2"/>
    <mergeCell ref="A5:B5"/>
    <mergeCell ref="C5:E5"/>
    <mergeCell ref="A3:N3"/>
  </mergeCells>
  <phoneticPr fontId="11" type="noConversion"/>
  <pageMargins left="0.7" right="0.7" top="0.75" bottom="0.75" header="0.3" footer="0.3"/>
  <pageSetup scale="37" orientation="portrait" r:id="rId1"/>
  <ignoredErrors>
    <ignoredError sqref="K38:K45 D39:D45 F40:F42 D3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3D4EA-05A5-4F4B-8EBD-2146193A31A3}">
  <sheetPr>
    <pageSetUpPr fitToPage="1"/>
  </sheetPr>
  <dimension ref="A1:X67"/>
  <sheetViews>
    <sheetView topLeftCell="A2" zoomScale="80" zoomScaleNormal="80" workbookViewId="0">
      <selection activeCell="C6" sqref="C6:E6"/>
    </sheetView>
  </sheetViews>
  <sheetFormatPr baseColWidth="10" defaultColWidth="8.83203125" defaultRowHeight="15"/>
  <cols>
    <col min="1" max="14" width="9.33203125" style="34" customWidth="1"/>
    <col min="15" max="15" width="8.83203125" style="34" customWidth="1"/>
    <col min="16" max="16" width="8.83203125" style="34"/>
    <col min="17" max="18" width="8.83203125" style="34" customWidth="1"/>
    <col min="19" max="16384" width="8.83203125" style="34"/>
  </cols>
  <sheetData>
    <row r="1" spans="1:24" s="13" customFormat="1" ht="16">
      <c r="A1" s="66" t="s">
        <v>19</v>
      </c>
      <c r="B1" s="67"/>
      <c r="C1" s="67"/>
      <c r="D1" s="67"/>
      <c r="E1" s="67"/>
      <c r="F1" s="67"/>
      <c r="G1" s="67"/>
      <c r="H1" s="67"/>
      <c r="I1" s="67"/>
      <c r="J1" s="67"/>
      <c r="K1" s="67"/>
      <c r="L1" s="67"/>
      <c r="M1" s="67"/>
      <c r="N1" s="68"/>
    </row>
    <row r="2" spans="1:24" s="13" customFormat="1" ht="86" customHeight="1">
      <c r="A2" s="69" t="s">
        <v>27</v>
      </c>
      <c r="B2" s="70"/>
      <c r="C2" s="70"/>
      <c r="D2" s="70"/>
      <c r="E2" s="70"/>
      <c r="F2" s="70"/>
      <c r="G2" s="70"/>
      <c r="H2" s="70"/>
      <c r="I2" s="70"/>
      <c r="J2" s="70"/>
      <c r="K2" s="70"/>
      <c r="L2" s="70"/>
      <c r="M2" s="70"/>
      <c r="N2" s="71"/>
      <c r="P2" s="14"/>
      <c r="Q2" s="15" t="str">
        <f>_xlfn.CONCAT(A6," ",C6)</f>
        <v>Experiment Name: 24 hr azacytidine treatment</v>
      </c>
      <c r="R2" s="11"/>
      <c r="S2" s="11"/>
      <c r="T2" s="11"/>
      <c r="U2" s="11"/>
      <c r="V2" s="11"/>
      <c r="W2" s="11"/>
      <c r="X2" s="11"/>
    </row>
    <row r="3" spans="1:24" s="17" customFormat="1" ht="19" customHeight="1">
      <c r="A3" s="74"/>
      <c r="B3" s="74"/>
      <c r="C3" s="74"/>
      <c r="D3" s="74"/>
      <c r="E3" s="74"/>
      <c r="F3" s="74"/>
      <c r="G3" s="74"/>
      <c r="H3" s="74"/>
      <c r="I3" s="74"/>
      <c r="J3" s="74"/>
      <c r="K3" s="74"/>
      <c r="L3" s="74"/>
      <c r="M3" s="74"/>
      <c r="N3" s="74"/>
      <c r="P3" s="18"/>
      <c r="Q3" s="19"/>
      <c r="R3" s="20"/>
      <c r="S3" s="20"/>
      <c r="T3" s="20"/>
      <c r="U3" s="20"/>
      <c r="V3" s="20"/>
      <c r="W3" s="20"/>
      <c r="X3" s="20"/>
    </row>
    <row r="4" spans="1:24" s="13" customFormat="1" ht="16">
      <c r="A4" s="86" t="s">
        <v>22</v>
      </c>
      <c r="B4" s="86"/>
      <c r="C4" s="86"/>
      <c r="D4" s="86"/>
      <c r="E4" s="86"/>
      <c r="F4" s="86"/>
      <c r="G4" s="86"/>
      <c r="H4" s="86"/>
      <c r="I4" s="86"/>
      <c r="J4" s="86"/>
      <c r="K4" s="86"/>
      <c r="L4" s="86"/>
      <c r="M4" s="86"/>
      <c r="N4" s="86"/>
      <c r="P4" s="12"/>
      <c r="Q4" s="12"/>
      <c r="R4" s="12"/>
      <c r="S4" s="12"/>
      <c r="T4" s="12"/>
      <c r="U4" s="12"/>
      <c r="V4" s="12"/>
      <c r="W4" s="12"/>
      <c r="X4" s="11"/>
    </row>
    <row r="5" spans="1:24">
      <c r="A5" s="72" t="s">
        <v>9</v>
      </c>
      <c r="B5" s="72"/>
      <c r="C5" s="93">
        <v>4619014</v>
      </c>
      <c r="D5" s="93"/>
      <c r="E5" s="93"/>
      <c r="F5" s="21"/>
      <c r="G5" s="22"/>
      <c r="H5" s="22"/>
      <c r="I5" s="22"/>
      <c r="J5" s="22"/>
      <c r="K5" s="22"/>
      <c r="L5" s="23"/>
      <c r="M5" s="24"/>
      <c r="N5" s="23"/>
      <c r="P5" s="25"/>
      <c r="Q5" s="25"/>
      <c r="R5" s="25"/>
      <c r="S5" s="25"/>
      <c r="T5" s="25"/>
      <c r="U5" s="25"/>
      <c r="V5" s="25"/>
      <c r="W5" s="25"/>
      <c r="X5" s="1"/>
    </row>
    <row r="6" spans="1:24">
      <c r="A6" s="88" t="s">
        <v>14</v>
      </c>
      <c r="B6" s="88"/>
      <c r="C6" s="73" t="s">
        <v>18</v>
      </c>
      <c r="D6" s="73"/>
      <c r="E6" s="73"/>
      <c r="F6" s="26"/>
      <c r="G6" s="1"/>
      <c r="H6" s="22"/>
      <c r="I6" s="22"/>
      <c r="J6" s="22"/>
      <c r="K6" s="22"/>
      <c r="L6" s="27"/>
      <c r="M6" s="27"/>
      <c r="N6" s="27"/>
      <c r="P6" s="25"/>
      <c r="Q6" s="25"/>
      <c r="R6" s="25"/>
      <c r="S6" s="25"/>
      <c r="T6" s="25"/>
      <c r="U6" s="25"/>
      <c r="V6" s="25"/>
      <c r="W6" s="25"/>
      <c r="X6" s="1"/>
    </row>
    <row r="7" spans="1:24">
      <c r="A7" s="88" t="s">
        <v>8</v>
      </c>
      <c r="B7" s="88"/>
      <c r="C7" s="94">
        <v>43985</v>
      </c>
      <c r="D7" s="93"/>
      <c r="E7" s="93"/>
      <c r="F7" s="21"/>
      <c r="M7" s="5"/>
      <c r="P7" s="25"/>
      <c r="Q7" s="25"/>
      <c r="R7" s="25"/>
      <c r="S7" s="25"/>
      <c r="T7" s="25"/>
      <c r="U7" s="25"/>
      <c r="V7" s="25"/>
      <c r="W7" s="25"/>
      <c r="X7" s="1"/>
    </row>
    <row r="8" spans="1:24">
      <c r="A8" s="88" t="s">
        <v>13</v>
      </c>
      <c r="B8" s="88"/>
      <c r="C8" s="93" t="s">
        <v>20</v>
      </c>
      <c r="D8" s="93"/>
      <c r="E8" s="93"/>
      <c r="F8" s="21"/>
      <c r="P8" s="25"/>
      <c r="Q8" s="25"/>
      <c r="R8" s="25"/>
      <c r="S8" s="25"/>
      <c r="T8" s="25"/>
      <c r="U8" s="25"/>
      <c r="V8" s="25"/>
      <c r="W8" s="25"/>
      <c r="X8" s="1"/>
    </row>
    <row r="9" spans="1:24">
      <c r="A9" s="88"/>
      <c r="B9" s="88"/>
      <c r="C9" s="88"/>
      <c r="D9" s="88"/>
      <c r="E9" s="88"/>
      <c r="F9" s="88"/>
      <c r="G9" s="88"/>
      <c r="H9" s="88"/>
      <c r="I9" s="88"/>
      <c r="J9" s="88"/>
      <c r="K9" s="88"/>
      <c r="L9" s="88"/>
      <c r="M9" s="88"/>
      <c r="N9" s="88"/>
      <c r="P9" s="25"/>
      <c r="Q9" s="25"/>
      <c r="R9" s="25"/>
      <c r="S9" s="25"/>
      <c r="T9" s="25"/>
      <c r="U9" s="25"/>
      <c r="V9" s="25"/>
      <c r="W9" s="25"/>
      <c r="X9" s="1"/>
    </row>
    <row r="10" spans="1:24" s="13" customFormat="1" ht="16">
      <c r="A10" s="85" t="s">
        <v>28</v>
      </c>
      <c r="B10" s="85"/>
      <c r="C10" s="85"/>
      <c r="D10" s="85"/>
      <c r="E10" s="85"/>
      <c r="F10" s="85"/>
      <c r="G10" s="85"/>
      <c r="H10" s="85"/>
      <c r="I10" s="85"/>
      <c r="J10" s="85"/>
      <c r="K10" s="85"/>
      <c r="L10" s="85"/>
      <c r="M10" s="85"/>
      <c r="N10" s="85"/>
      <c r="P10" s="12"/>
      <c r="Q10" s="12"/>
      <c r="R10" s="12"/>
      <c r="S10" s="12"/>
      <c r="T10" s="12"/>
      <c r="U10" s="12"/>
      <c r="V10" s="12"/>
      <c r="W10" s="12"/>
      <c r="X10" s="11"/>
    </row>
    <row r="11" spans="1:24" s="13" customFormat="1" ht="16">
      <c r="A11" s="85"/>
      <c r="B11" s="85"/>
      <c r="C11" s="85"/>
      <c r="D11" s="85"/>
      <c r="E11" s="85"/>
      <c r="F11" s="85"/>
      <c r="G11" s="85"/>
      <c r="H11" s="85"/>
      <c r="I11" s="85"/>
      <c r="J11" s="85"/>
      <c r="K11" s="85"/>
      <c r="L11" s="85"/>
      <c r="M11" s="85"/>
      <c r="N11" s="85"/>
      <c r="P11" s="12"/>
      <c r="Q11" s="12"/>
      <c r="R11" s="12"/>
      <c r="S11" s="12"/>
      <c r="T11" s="12"/>
      <c r="U11" s="12"/>
      <c r="V11" s="12"/>
      <c r="W11" s="12"/>
      <c r="X11" s="11"/>
    </row>
    <row r="12" spans="1:24">
      <c r="A12" s="28"/>
      <c r="B12" s="29"/>
      <c r="C12" s="89" t="s">
        <v>15</v>
      </c>
      <c r="D12" s="90"/>
      <c r="E12" s="89" t="s">
        <v>21</v>
      </c>
      <c r="F12" s="92"/>
      <c r="G12" s="92"/>
      <c r="H12" s="92"/>
      <c r="I12" s="92"/>
      <c r="J12" s="92"/>
      <c r="K12" s="92"/>
      <c r="L12" s="92"/>
      <c r="M12" s="92"/>
      <c r="N12" s="90"/>
      <c r="P12" s="25"/>
      <c r="Q12" s="25"/>
      <c r="R12" s="25"/>
      <c r="S12" s="25"/>
      <c r="T12" s="25"/>
      <c r="U12" s="25"/>
      <c r="V12" s="25"/>
      <c r="W12" s="25"/>
      <c r="X12" s="1"/>
    </row>
    <row r="13" spans="1:24">
      <c r="A13" s="30"/>
      <c r="B13" s="31"/>
      <c r="C13" s="35">
        <v>1</v>
      </c>
      <c r="D13" s="35">
        <v>2</v>
      </c>
      <c r="E13" s="35">
        <v>3</v>
      </c>
      <c r="F13" s="35">
        <v>4</v>
      </c>
      <c r="G13" s="35">
        <f>F13+1</f>
        <v>5</v>
      </c>
      <c r="H13" s="35">
        <f t="shared" ref="H13:N13" si="0">G13+1</f>
        <v>6</v>
      </c>
      <c r="I13" s="35">
        <f t="shared" si="0"/>
        <v>7</v>
      </c>
      <c r="J13" s="35">
        <f t="shared" si="0"/>
        <v>8</v>
      </c>
      <c r="K13" s="35">
        <f t="shared" si="0"/>
        <v>9</v>
      </c>
      <c r="L13" s="35">
        <f t="shared" si="0"/>
        <v>10</v>
      </c>
      <c r="M13" s="35">
        <f>L13+1</f>
        <v>11</v>
      </c>
      <c r="N13" s="35">
        <f t="shared" si="0"/>
        <v>12</v>
      </c>
      <c r="P13" s="25"/>
      <c r="Q13" s="25"/>
      <c r="R13" s="25"/>
      <c r="S13" s="25"/>
      <c r="T13" s="25"/>
      <c r="U13" s="25"/>
      <c r="V13" s="25"/>
      <c r="W13" s="25"/>
      <c r="X13" s="1"/>
    </row>
    <row r="14" spans="1:24">
      <c r="A14" s="32"/>
      <c r="B14" s="35" t="s">
        <v>0</v>
      </c>
      <c r="C14" s="43">
        <v>1.6559999999999999</v>
      </c>
      <c r="D14" s="43">
        <v>1.698</v>
      </c>
      <c r="E14" s="44">
        <v>0.22</v>
      </c>
      <c r="F14" s="43">
        <v>0.20300000000000001</v>
      </c>
      <c r="G14" s="43">
        <v>0.17299999999999999</v>
      </c>
      <c r="H14" s="45">
        <v>0.151666666666667</v>
      </c>
      <c r="I14" s="46">
        <v>0.12816666666666701</v>
      </c>
      <c r="J14" s="46">
        <v>0.104666666666667</v>
      </c>
      <c r="K14" s="45"/>
      <c r="L14" s="46"/>
      <c r="M14" s="46"/>
      <c r="N14" s="45"/>
      <c r="P14" s="25"/>
      <c r="Q14" s="25"/>
      <c r="R14" s="25"/>
      <c r="S14" s="25"/>
      <c r="T14" s="25"/>
      <c r="U14" s="25"/>
      <c r="V14" s="25"/>
      <c r="W14" s="25"/>
      <c r="X14" s="1"/>
    </row>
    <row r="15" spans="1:24">
      <c r="A15" s="32"/>
      <c r="B15" s="35" t="s">
        <v>1</v>
      </c>
      <c r="C15" s="43">
        <v>1.333</v>
      </c>
      <c r="D15" s="43">
        <v>1.3280000000000001</v>
      </c>
      <c r="E15" s="44">
        <v>0.22</v>
      </c>
      <c r="F15" s="43">
        <v>0.20300000000000001</v>
      </c>
      <c r="G15" s="43">
        <v>0.17299999999999999</v>
      </c>
      <c r="H15" s="45">
        <v>0.151666666666667</v>
      </c>
      <c r="I15" s="46">
        <v>0.12816666666666701</v>
      </c>
      <c r="J15" s="46">
        <v>0.104666666666667</v>
      </c>
      <c r="K15" s="45"/>
      <c r="L15" s="46"/>
      <c r="M15" s="46"/>
      <c r="N15" s="45"/>
      <c r="P15" s="25"/>
      <c r="Q15" s="25"/>
      <c r="R15" s="25"/>
      <c r="S15" s="25"/>
      <c r="T15" s="25"/>
      <c r="U15" s="25"/>
      <c r="V15" s="25"/>
      <c r="W15" s="25"/>
      <c r="X15" s="1"/>
    </row>
    <row r="16" spans="1:24">
      <c r="A16" s="32"/>
      <c r="B16" s="35" t="s">
        <v>2</v>
      </c>
      <c r="C16" s="43">
        <v>0.76900000000000002</v>
      </c>
      <c r="D16" s="43">
        <v>0.70099999999999996</v>
      </c>
      <c r="E16" s="44">
        <v>0.22</v>
      </c>
      <c r="F16" s="43">
        <v>0.20300000000000001</v>
      </c>
      <c r="G16" s="43">
        <v>0.17299999999999999</v>
      </c>
      <c r="H16" s="45">
        <v>0.151666666666667</v>
      </c>
      <c r="I16" s="46">
        <v>0.12816666666666701</v>
      </c>
      <c r="J16" s="46">
        <v>0.104666666666667</v>
      </c>
      <c r="K16" s="45"/>
      <c r="L16" s="46"/>
      <c r="M16" s="46"/>
      <c r="N16" s="45"/>
      <c r="P16" s="25"/>
      <c r="Q16" s="25"/>
      <c r="R16" s="25"/>
      <c r="S16" s="25"/>
      <c r="T16" s="25"/>
      <c r="U16" s="25"/>
      <c r="V16" s="25"/>
      <c r="W16" s="25"/>
      <c r="X16" s="1"/>
    </row>
    <row r="17" spans="1:24">
      <c r="A17" s="32"/>
      <c r="B17" s="35" t="s">
        <v>3</v>
      </c>
      <c r="C17" s="43">
        <v>0.377</v>
      </c>
      <c r="D17" s="43">
        <v>0.32900000000000001</v>
      </c>
      <c r="E17" s="44">
        <v>0.22</v>
      </c>
      <c r="F17" s="43">
        <v>0.20300000000000001</v>
      </c>
      <c r="G17" s="43">
        <v>0.17299999999999999</v>
      </c>
      <c r="H17" s="45">
        <v>0.151666666666667</v>
      </c>
      <c r="I17" s="46">
        <v>0.12816666666666701</v>
      </c>
      <c r="J17" s="46">
        <v>0.104666666666667</v>
      </c>
      <c r="K17" s="45"/>
      <c r="L17" s="46"/>
      <c r="M17" s="46"/>
      <c r="N17" s="45"/>
      <c r="P17" s="25"/>
      <c r="Q17" s="25"/>
      <c r="R17" s="25"/>
      <c r="S17" s="25"/>
      <c r="T17" s="1"/>
    </row>
    <row r="18" spans="1:24">
      <c r="A18" s="32"/>
      <c r="B18" s="35" t="s">
        <v>4</v>
      </c>
      <c r="C18" s="43">
        <v>0.191</v>
      </c>
      <c r="D18" s="43">
        <v>0.17100000000000001</v>
      </c>
      <c r="E18" s="44">
        <v>0.22</v>
      </c>
      <c r="F18" s="43">
        <v>0.20300000000000001</v>
      </c>
      <c r="G18" s="43">
        <v>0.17299999999999999</v>
      </c>
      <c r="H18" s="45">
        <v>0.151666666666667</v>
      </c>
      <c r="I18" s="46">
        <v>0.12816666666666701</v>
      </c>
      <c r="J18" s="46">
        <v>0.104666666666667</v>
      </c>
      <c r="K18" s="45"/>
      <c r="L18" s="46"/>
      <c r="M18" s="46"/>
      <c r="N18" s="45"/>
      <c r="P18" s="25"/>
      <c r="Q18" s="25"/>
      <c r="R18" s="25"/>
      <c r="S18" s="25"/>
      <c r="T18" s="1"/>
    </row>
    <row r="19" spans="1:24">
      <c r="A19" s="32"/>
      <c r="B19" s="35" t="s">
        <v>5</v>
      </c>
      <c r="C19" s="43">
        <v>8.6999999999999994E-2</v>
      </c>
      <c r="D19" s="43">
        <v>9.4E-2</v>
      </c>
      <c r="E19" s="44">
        <v>0.22</v>
      </c>
      <c r="F19" s="43">
        <v>0.20300000000000001</v>
      </c>
      <c r="G19" s="43">
        <v>0.17299999999999999</v>
      </c>
      <c r="H19" s="45">
        <v>0.151666666666667</v>
      </c>
      <c r="I19" s="46">
        <v>0.12816666666666701</v>
      </c>
      <c r="J19" s="46">
        <v>0.104666666666667</v>
      </c>
      <c r="K19" s="45"/>
      <c r="L19" s="46"/>
      <c r="M19" s="46"/>
      <c r="N19" s="45"/>
      <c r="P19" s="25"/>
      <c r="Q19" s="25"/>
      <c r="R19" s="25"/>
      <c r="S19" s="25"/>
      <c r="T19" s="1"/>
    </row>
    <row r="20" spans="1:24">
      <c r="A20" s="32"/>
      <c r="B20" s="35" t="s">
        <v>6</v>
      </c>
      <c r="C20" s="43">
        <v>6.4000000000000001E-2</v>
      </c>
      <c r="D20" s="43">
        <v>6.6000000000000003E-2</v>
      </c>
      <c r="E20" s="44">
        <v>0.22</v>
      </c>
      <c r="F20" s="43">
        <v>0.20300000000000001</v>
      </c>
      <c r="G20" s="43">
        <v>0.17299999999999999</v>
      </c>
      <c r="H20" s="45">
        <v>0.151666666666667</v>
      </c>
      <c r="I20" s="46">
        <v>0.12816666666666701</v>
      </c>
      <c r="J20" s="46">
        <v>0.104666666666667</v>
      </c>
      <c r="K20" s="45"/>
      <c r="L20" s="46"/>
      <c r="M20" s="46"/>
      <c r="N20" s="45"/>
      <c r="P20" s="25"/>
      <c r="Q20" s="25"/>
      <c r="R20" s="25"/>
      <c r="S20" s="25"/>
      <c r="T20" s="1"/>
    </row>
    <row r="21" spans="1:24">
      <c r="A21" s="33"/>
      <c r="B21" s="35" t="s">
        <v>7</v>
      </c>
      <c r="C21" s="43">
        <v>4.9000000000000002E-2</v>
      </c>
      <c r="D21" s="43">
        <v>5.6000000000000001E-2</v>
      </c>
      <c r="E21" s="44">
        <v>0.22</v>
      </c>
      <c r="F21" s="43">
        <v>0.20300000000000001</v>
      </c>
      <c r="G21" s="43">
        <v>0.17299999999999999</v>
      </c>
      <c r="H21" s="45">
        <v>0.151666666666667</v>
      </c>
      <c r="I21" s="46">
        <v>0.12816666666666701</v>
      </c>
      <c r="J21" s="46">
        <v>0.104666666666667</v>
      </c>
      <c r="K21" s="45"/>
      <c r="L21" s="46"/>
      <c r="M21" s="46"/>
      <c r="N21" s="45"/>
      <c r="P21" s="25"/>
      <c r="Q21" s="25"/>
      <c r="R21" s="25"/>
      <c r="S21" s="25"/>
      <c r="T21" s="25"/>
      <c r="U21" s="25"/>
      <c r="V21" s="25"/>
      <c r="W21" s="25"/>
      <c r="X21" s="1"/>
    </row>
    <row r="22" spans="1:24">
      <c r="A22" s="78"/>
      <c r="B22" s="78"/>
      <c r="C22" s="78"/>
      <c r="D22" s="78"/>
      <c r="E22" s="78"/>
      <c r="F22" s="78"/>
      <c r="G22" s="78"/>
      <c r="H22" s="78"/>
      <c r="I22" s="78"/>
      <c r="J22" s="78"/>
      <c r="K22" s="78"/>
      <c r="L22" s="78"/>
      <c r="M22" s="78"/>
      <c r="N22" s="78"/>
      <c r="P22" s="25"/>
      <c r="Q22" s="25"/>
      <c r="R22" s="25"/>
      <c r="S22" s="25"/>
      <c r="T22" s="25"/>
      <c r="U22" s="25"/>
      <c r="V22" s="25"/>
      <c r="W22" s="25"/>
      <c r="X22" s="1"/>
    </row>
    <row r="23" spans="1:24" s="13" customFormat="1" ht="16">
      <c r="A23" s="87" t="s">
        <v>29</v>
      </c>
      <c r="B23" s="87"/>
      <c r="C23" s="87"/>
      <c r="D23" s="87"/>
      <c r="E23" s="87"/>
      <c r="F23" s="87"/>
      <c r="G23" s="87"/>
      <c r="H23" s="87"/>
      <c r="I23" s="87"/>
      <c r="J23" s="87"/>
      <c r="K23" s="87"/>
      <c r="L23" s="87"/>
      <c r="M23" s="87"/>
      <c r="N23" s="87"/>
      <c r="P23" s="12"/>
      <c r="Q23" s="12"/>
      <c r="R23" s="12"/>
      <c r="S23" s="12"/>
      <c r="T23" s="12"/>
      <c r="U23" s="12"/>
      <c r="V23" s="12"/>
      <c r="W23" s="12"/>
      <c r="X23" s="11"/>
    </row>
    <row r="24" spans="1:24">
      <c r="C24" s="77" t="s">
        <v>24</v>
      </c>
      <c r="D24" s="77"/>
      <c r="E24" s="76" t="s">
        <v>23</v>
      </c>
      <c r="F24" s="76"/>
      <c r="G24" s="76"/>
      <c r="H24" s="76"/>
      <c r="I24" s="76"/>
      <c r="J24" s="76"/>
      <c r="K24" s="76"/>
      <c r="L24" s="76"/>
      <c r="M24" s="76"/>
      <c r="N24" s="76"/>
      <c r="P24" s="25"/>
      <c r="Q24" s="25"/>
      <c r="R24" s="25"/>
      <c r="S24" s="25"/>
      <c r="T24" s="25"/>
      <c r="U24" s="25"/>
      <c r="V24" s="25"/>
      <c r="W24" s="25"/>
      <c r="X24" s="1"/>
    </row>
    <row r="25" spans="1:24">
      <c r="B25" s="31"/>
      <c r="C25" s="35">
        <v>1</v>
      </c>
      <c r="D25" s="35">
        <v>2</v>
      </c>
      <c r="E25" s="36">
        <v>3</v>
      </c>
      <c r="F25" s="36">
        <v>4</v>
      </c>
      <c r="G25" s="36">
        <f t="shared" ref="G25:N25" si="1">F25+1</f>
        <v>5</v>
      </c>
      <c r="H25" s="36">
        <f t="shared" si="1"/>
        <v>6</v>
      </c>
      <c r="I25" s="36">
        <f t="shared" si="1"/>
        <v>7</v>
      </c>
      <c r="J25" s="36">
        <f t="shared" si="1"/>
        <v>8</v>
      </c>
      <c r="K25" s="36">
        <f t="shared" si="1"/>
        <v>9</v>
      </c>
      <c r="L25" s="36">
        <f t="shared" si="1"/>
        <v>10</v>
      </c>
      <c r="M25" s="36">
        <f t="shared" si="1"/>
        <v>11</v>
      </c>
      <c r="N25" s="36">
        <f t="shared" si="1"/>
        <v>12</v>
      </c>
      <c r="P25" s="25"/>
      <c r="Q25" s="25"/>
      <c r="R25" s="25"/>
      <c r="S25" s="25"/>
      <c r="T25" s="25"/>
      <c r="U25" s="25"/>
      <c r="V25" s="25"/>
      <c r="W25" s="25"/>
      <c r="X25" s="1"/>
    </row>
    <row r="26" spans="1:24">
      <c r="A26" s="37"/>
      <c r="B26" s="35" t="s">
        <v>0</v>
      </c>
      <c r="C26" s="38">
        <v>5</v>
      </c>
      <c r="D26" s="38">
        <v>5</v>
      </c>
      <c r="E26" s="44">
        <v>5</v>
      </c>
      <c r="F26" s="44">
        <v>5</v>
      </c>
      <c r="G26" s="44">
        <v>5</v>
      </c>
      <c r="H26" s="44">
        <v>5</v>
      </c>
      <c r="I26" s="44">
        <v>5</v>
      </c>
      <c r="J26" s="44">
        <v>5</v>
      </c>
      <c r="K26" s="44"/>
      <c r="L26" s="44"/>
      <c r="M26" s="44"/>
      <c r="N26" s="44"/>
      <c r="P26" s="25"/>
      <c r="Q26" s="25"/>
      <c r="R26" s="25"/>
      <c r="S26" s="25"/>
      <c r="T26" s="25"/>
      <c r="U26" s="25"/>
      <c r="V26" s="25"/>
      <c r="W26" s="25"/>
      <c r="X26" s="1"/>
    </row>
    <row r="27" spans="1:24">
      <c r="A27" s="37"/>
      <c r="B27" s="35" t="s">
        <v>1</v>
      </c>
      <c r="C27" s="38">
        <f>C26/2</f>
        <v>2.5</v>
      </c>
      <c r="D27" s="38">
        <f>D26/2</f>
        <v>2.5</v>
      </c>
      <c r="E27" s="44">
        <v>5</v>
      </c>
      <c r="F27" s="44">
        <v>5</v>
      </c>
      <c r="G27" s="44">
        <v>5</v>
      </c>
      <c r="H27" s="44">
        <v>5</v>
      </c>
      <c r="I27" s="44">
        <v>5</v>
      </c>
      <c r="J27" s="44">
        <v>5</v>
      </c>
      <c r="K27" s="44"/>
      <c r="L27" s="44"/>
      <c r="M27" s="44"/>
      <c r="N27" s="44"/>
      <c r="P27" s="25"/>
      <c r="Q27" s="25"/>
      <c r="R27" s="25"/>
      <c r="S27" s="25"/>
      <c r="T27" s="25"/>
      <c r="U27" s="25"/>
      <c r="V27" s="25"/>
      <c r="W27" s="25"/>
      <c r="X27" s="1"/>
    </row>
    <row r="28" spans="1:24">
      <c r="A28" s="37"/>
      <c r="B28" s="35" t="s">
        <v>2</v>
      </c>
      <c r="C28" s="38">
        <f t="shared" ref="C28:D32" si="2">C27/2</f>
        <v>1.25</v>
      </c>
      <c r="D28" s="38">
        <f t="shared" si="2"/>
        <v>1.25</v>
      </c>
      <c r="E28" s="44">
        <v>5</v>
      </c>
      <c r="F28" s="44">
        <v>5</v>
      </c>
      <c r="G28" s="44">
        <v>5</v>
      </c>
      <c r="H28" s="44">
        <v>5</v>
      </c>
      <c r="I28" s="44">
        <v>5</v>
      </c>
      <c r="J28" s="44">
        <v>5</v>
      </c>
      <c r="K28" s="44"/>
      <c r="L28" s="44"/>
      <c r="M28" s="44"/>
      <c r="N28" s="44"/>
      <c r="P28" s="25"/>
      <c r="Q28" s="25"/>
      <c r="R28" s="25"/>
      <c r="S28" s="25"/>
      <c r="T28" s="25"/>
      <c r="U28" s="25"/>
      <c r="V28" s="25"/>
      <c r="W28" s="25"/>
      <c r="X28" s="1"/>
    </row>
    <row r="29" spans="1:24">
      <c r="A29" s="37"/>
      <c r="B29" s="35" t="s">
        <v>3</v>
      </c>
      <c r="C29" s="38">
        <f t="shared" si="2"/>
        <v>0.625</v>
      </c>
      <c r="D29" s="38">
        <f t="shared" si="2"/>
        <v>0.625</v>
      </c>
      <c r="E29" s="44">
        <v>5</v>
      </c>
      <c r="F29" s="44">
        <v>5</v>
      </c>
      <c r="G29" s="44">
        <v>5</v>
      </c>
      <c r="H29" s="44">
        <v>5</v>
      </c>
      <c r="I29" s="44">
        <v>5</v>
      </c>
      <c r="J29" s="44">
        <v>5</v>
      </c>
      <c r="K29" s="44"/>
      <c r="L29" s="44"/>
      <c r="M29" s="44"/>
      <c r="N29" s="44"/>
      <c r="P29" s="25"/>
      <c r="Q29" s="25"/>
      <c r="R29" s="25"/>
      <c r="S29" s="25"/>
      <c r="T29" s="25"/>
      <c r="U29" s="25"/>
      <c r="V29" s="25"/>
      <c r="W29" s="25"/>
      <c r="X29" s="1"/>
    </row>
    <row r="30" spans="1:24">
      <c r="A30" s="37"/>
      <c r="B30" s="35" t="s">
        <v>4</v>
      </c>
      <c r="C30" s="38">
        <f t="shared" si="2"/>
        <v>0.3125</v>
      </c>
      <c r="D30" s="38">
        <f t="shared" si="2"/>
        <v>0.3125</v>
      </c>
      <c r="E30" s="44">
        <v>5</v>
      </c>
      <c r="F30" s="44">
        <v>5</v>
      </c>
      <c r="G30" s="44">
        <v>5</v>
      </c>
      <c r="H30" s="44">
        <v>5</v>
      </c>
      <c r="I30" s="44">
        <v>5</v>
      </c>
      <c r="J30" s="44">
        <v>5</v>
      </c>
      <c r="K30" s="44"/>
      <c r="L30" s="44"/>
      <c r="M30" s="44"/>
      <c r="N30" s="44"/>
      <c r="P30" s="25"/>
      <c r="Q30" s="25"/>
      <c r="R30" s="25"/>
      <c r="S30" s="25"/>
      <c r="T30" s="25"/>
      <c r="U30" s="25"/>
      <c r="V30" s="25"/>
      <c r="W30" s="25"/>
      <c r="X30" s="1"/>
    </row>
    <row r="31" spans="1:24">
      <c r="A31" s="37"/>
      <c r="B31" s="35" t="s">
        <v>5</v>
      </c>
      <c r="C31" s="38">
        <f t="shared" si="2"/>
        <v>0.15625</v>
      </c>
      <c r="D31" s="38">
        <f t="shared" si="2"/>
        <v>0.15625</v>
      </c>
      <c r="E31" s="44">
        <v>5</v>
      </c>
      <c r="F31" s="44">
        <v>5</v>
      </c>
      <c r="G31" s="44">
        <v>5</v>
      </c>
      <c r="H31" s="44">
        <v>5</v>
      </c>
      <c r="I31" s="44">
        <v>5</v>
      </c>
      <c r="J31" s="44">
        <v>5</v>
      </c>
      <c r="K31" s="44"/>
      <c r="L31" s="44"/>
      <c r="M31" s="44"/>
      <c r="N31" s="44"/>
      <c r="P31" s="25"/>
      <c r="Q31" s="25"/>
      <c r="R31" s="25"/>
      <c r="S31" s="25"/>
      <c r="T31" s="25"/>
      <c r="U31" s="25"/>
      <c r="V31" s="25"/>
      <c r="W31" s="25"/>
      <c r="X31" s="1"/>
    </row>
    <row r="32" spans="1:24">
      <c r="A32" s="37"/>
      <c r="B32" s="35" t="s">
        <v>6</v>
      </c>
      <c r="C32" s="38">
        <f t="shared" si="2"/>
        <v>7.8125E-2</v>
      </c>
      <c r="D32" s="38">
        <f t="shared" si="2"/>
        <v>7.8125E-2</v>
      </c>
      <c r="E32" s="44">
        <v>5</v>
      </c>
      <c r="F32" s="44">
        <v>5</v>
      </c>
      <c r="G32" s="44">
        <v>5</v>
      </c>
      <c r="H32" s="44">
        <v>5</v>
      </c>
      <c r="I32" s="44">
        <v>5</v>
      </c>
      <c r="J32" s="44">
        <v>5</v>
      </c>
      <c r="K32" s="44"/>
      <c r="L32" s="44"/>
      <c r="M32" s="44"/>
      <c r="N32" s="44"/>
      <c r="P32" s="25"/>
      <c r="Q32" s="25"/>
      <c r="R32" s="25"/>
      <c r="S32" s="25"/>
      <c r="T32" s="25"/>
      <c r="U32" s="25"/>
      <c r="V32" s="25"/>
      <c r="W32" s="25"/>
      <c r="X32" s="1"/>
    </row>
    <row r="33" spans="1:24">
      <c r="A33" s="37"/>
      <c r="B33" s="35" t="s">
        <v>7</v>
      </c>
      <c r="C33" s="31">
        <v>0</v>
      </c>
      <c r="D33" s="31">
        <v>0</v>
      </c>
      <c r="E33" s="44">
        <v>5</v>
      </c>
      <c r="F33" s="44">
        <v>5</v>
      </c>
      <c r="G33" s="44">
        <v>5</v>
      </c>
      <c r="H33" s="44">
        <v>5</v>
      </c>
      <c r="I33" s="44">
        <v>5</v>
      </c>
      <c r="J33" s="44">
        <v>5</v>
      </c>
      <c r="K33" s="44"/>
      <c r="L33" s="44"/>
      <c r="M33" s="44"/>
      <c r="N33" s="44"/>
      <c r="P33" s="25"/>
      <c r="Q33" s="25"/>
      <c r="R33" s="25"/>
      <c r="S33" s="25"/>
      <c r="T33" s="25"/>
      <c r="U33" s="25"/>
      <c r="V33" s="25"/>
      <c r="W33" s="25"/>
      <c r="X33" s="1"/>
    </row>
    <row r="34" spans="1:24">
      <c r="A34" s="78"/>
      <c r="B34" s="78"/>
      <c r="C34" s="78"/>
      <c r="D34" s="78"/>
      <c r="E34" s="78"/>
      <c r="F34" s="78"/>
      <c r="G34" s="78"/>
      <c r="H34" s="78"/>
      <c r="I34" s="78"/>
      <c r="J34" s="78"/>
      <c r="K34" s="78"/>
      <c r="L34" s="78"/>
      <c r="M34" s="78"/>
      <c r="N34" s="78"/>
      <c r="P34" s="1"/>
      <c r="Q34" s="1"/>
      <c r="R34" s="1"/>
      <c r="S34" s="1"/>
      <c r="T34" s="1"/>
      <c r="U34" s="1"/>
      <c r="V34" s="1"/>
      <c r="W34" s="1"/>
      <c r="X34" s="1"/>
    </row>
    <row r="35" spans="1:24" ht="16" thickBot="1">
      <c r="B35" s="65"/>
      <c r="C35" s="75" t="s">
        <v>16</v>
      </c>
      <c r="D35" s="75"/>
      <c r="E35" s="75"/>
      <c r="F35" s="75"/>
      <c r="G35" s="75"/>
      <c r="H35" s="75"/>
      <c r="I35" s="75"/>
      <c r="J35" s="75"/>
      <c r="K35" s="75"/>
      <c r="L35" s="75"/>
      <c r="M35" s="75"/>
      <c r="N35" s="75"/>
    </row>
    <row r="36" spans="1:24">
      <c r="A36" s="3"/>
      <c r="C36" s="82" t="s">
        <v>32</v>
      </c>
      <c r="D36" s="83"/>
      <c r="E36" s="83"/>
      <c r="F36" s="84"/>
      <c r="H36" s="4"/>
      <c r="J36" s="79" t="s">
        <v>17</v>
      </c>
      <c r="K36" s="80"/>
      <c r="L36" s="80"/>
      <c r="M36" s="81"/>
    </row>
    <row r="37" spans="1:24">
      <c r="C37" s="64" t="s">
        <v>32</v>
      </c>
      <c r="D37" s="1" t="s">
        <v>30</v>
      </c>
      <c r="E37" s="8"/>
      <c r="F37" s="51"/>
      <c r="H37" s="5"/>
      <c r="J37" s="60" t="s">
        <v>31</v>
      </c>
      <c r="K37" s="47" t="s">
        <v>30</v>
      </c>
      <c r="L37" s="8"/>
      <c r="M37" s="51"/>
    </row>
    <row r="38" spans="1:24">
      <c r="B38" s="3"/>
      <c r="C38" s="52">
        <v>1.5491866769945779E-12</v>
      </c>
      <c r="D38" s="7">
        <f t="shared" ref="D38:D45" si="3">IFERROR(AVERAGE(C14:D14)," ")</f>
        <v>1.677</v>
      </c>
      <c r="E38" s="1"/>
      <c r="F38" s="53"/>
      <c r="I38" s="3"/>
      <c r="J38" s="61">
        <v>5</v>
      </c>
      <c r="K38" s="7">
        <f t="shared" ref="K38:K45" si="4">IFERROR(AVERAGE(C14:D14)," ")</f>
        <v>1.677</v>
      </c>
      <c r="L38" s="1"/>
      <c r="M38" s="53"/>
      <c r="N38" s="6"/>
    </row>
    <row r="39" spans="1:24">
      <c r="B39" s="3"/>
      <c r="C39" s="52">
        <v>7.7459333849728895E-13</v>
      </c>
      <c r="D39" s="7">
        <f t="shared" si="3"/>
        <v>1.3305</v>
      </c>
      <c r="E39" s="1"/>
      <c r="F39" s="53"/>
      <c r="I39" s="3"/>
      <c r="J39" s="61">
        <f>J38/2</f>
        <v>2.5</v>
      </c>
      <c r="K39" s="7">
        <f t="shared" si="4"/>
        <v>1.3305</v>
      </c>
      <c r="L39" s="1"/>
      <c r="M39" s="53"/>
    </row>
    <row r="40" spans="1:24">
      <c r="B40" s="3"/>
      <c r="C40" s="52">
        <v>3.8729666924864448E-13</v>
      </c>
      <c r="D40" s="7">
        <f t="shared" si="3"/>
        <v>0.73499999999999999</v>
      </c>
      <c r="E40" s="48" t="s">
        <v>10</v>
      </c>
      <c r="F40" s="54">
        <f>IFERROR(SLOPE(D39:D45,C39:C45), " ")</f>
        <v>1701272681704.2607</v>
      </c>
      <c r="I40" s="3"/>
      <c r="J40" s="61">
        <f t="shared" ref="J40:J44" si="5">J39/2</f>
        <v>1.25</v>
      </c>
      <c r="K40" s="7">
        <f t="shared" si="4"/>
        <v>0.73499999999999999</v>
      </c>
      <c r="L40" s="48" t="s">
        <v>10</v>
      </c>
      <c r="M40" s="55">
        <f>IFERROR(SLOPE(K39:K45,J39:J45),"")</f>
        <v>0.52711779448621565</v>
      </c>
    </row>
    <row r="41" spans="1:24">
      <c r="B41" s="3"/>
      <c r="C41" s="52">
        <v>1.9364833462432224E-13</v>
      </c>
      <c r="D41" s="7">
        <f t="shared" si="3"/>
        <v>0.35299999999999998</v>
      </c>
      <c r="E41" s="48" t="s">
        <v>11</v>
      </c>
      <c r="F41" s="55">
        <f>IFERROR(INTERCEPT(D39:D45,C39:C45)," ")</f>
        <v>3.0441729323308242E-2</v>
      </c>
      <c r="I41" s="3"/>
      <c r="J41" s="61">
        <f t="shared" si="5"/>
        <v>0.625</v>
      </c>
      <c r="K41" s="7">
        <f t="shared" si="4"/>
        <v>0.35299999999999998</v>
      </c>
      <c r="L41" s="48" t="s">
        <v>11</v>
      </c>
      <c r="M41" s="55">
        <f>IFERROR(INTERCEPT(K39:K45,J39:J45),"")</f>
        <v>3.0441729323308186E-2</v>
      </c>
    </row>
    <row r="42" spans="1:24" ht="17">
      <c r="B42" s="3"/>
      <c r="C42" s="52">
        <v>9.6824167312161119E-14</v>
      </c>
      <c r="D42" s="7">
        <f t="shared" si="3"/>
        <v>0.18099999999999999</v>
      </c>
      <c r="E42" s="48" t="s">
        <v>12</v>
      </c>
      <c r="F42" s="55">
        <f>IFERROR(RSQ(D39:D45,C39:C45), " ")</f>
        <v>0.99729139342118123</v>
      </c>
      <c r="I42" s="3"/>
      <c r="J42" s="61">
        <f t="shared" si="5"/>
        <v>0.3125</v>
      </c>
      <c r="K42" s="7">
        <f t="shared" si="4"/>
        <v>0.18099999999999999</v>
      </c>
      <c r="L42" s="48" t="s">
        <v>12</v>
      </c>
      <c r="M42" s="55">
        <f>IFERROR(RSQ(K39:K45,J39:J45),"")</f>
        <v>0.99729139342118145</v>
      </c>
    </row>
    <row r="43" spans="1:24">
      <c r="B43" s="3"/>
      <c r="C43" s="52">
        <v>4.841208365608056E-14</v>
      </c>
      <c r="D43" s="7">
        <f t="shared" si="3"/>
        <v>9.0499999999999997E-2</v>
      </c>
      <c r="E43" s="49"/>
      <c r="F43" s="53"/>
      <c r="I43" s="3"/>
      <c r="J43" s="61">
        <f t="shared" si="5"/>
        <v>0.15625</v>
      </c>
      <c r="K43" s="7">
        <f t="shared" si="4"/>
        <v>9.0499999999999997E-2</v>
      </c>
      <c r="L43" s="1"/>
      <c r="M43" s="53"/>
    </row>
    <row r="44" spans="1:24">
      <c r="B44" s="3"/>
      <c r="C44" s="52">
        <v>2.420604182804028E-14</v>
      </c>
      <c r="D44" s="7">
        <f t="shared" si="3"/>
        <v>6.5000000000000002E-2</v>
      </c>
      <c r="E44" s="50"/>
      <c r="F44" s="53"/>
      <c r="I44" s="3"/>
      <c r="J44" s="61">
        <f t="shared" si="5"/>
        <v>7.8125E-2</v>
      </c>
      <c r="K44" s="7">
        <f t="shared" si="4"/>
        <v>6.5000000000000002E-2</v>
      </c>
      <c r="L44" s="1"/>
      <c r="M44" s="53"/>
    </row>
    <row r="45" spans="1:24" ht="16" thickBot="1">
      <c r="B45" s="3"/>
      <c r="C45" s="56">
        <v>0</v>
      </c>
      <c r="D45" s="57">
        <f t="shared" si="3"/>
        <v>5.2500000000000005E-2</v>
      </c>
      <c r="E45" s="58"/>
      <c r="F45" s="59"/>
      <c r="I45" s="3"/>
      <c r="J45" s="62">
        <v>0</v>
      </c>
      <c r="K45" s="57">
        <f t="shared" si="4"/>
        <v>5.2500000000000005E-2</v>
      </c>
      <c r="L45" s="63"/>
      <c r="M45" s="59"/>
    </row>
    <row r="46" spans="1:24">
      <c r="A46" s="78"/>
      <c r="B46" s="78"/>
      <c r="C46" s="78"/>
      <c r="D46" s="78"/>
      <c r="E46" s="78"/>
      <c r="F46" s="78"/>
      <c r="G46" s="78"/>
      <c r="H46" s="78"/>
      <c r="I46" s="78"/>
      <c r="J46" s="78"/>
      <c r="K46" s="78"/>
      <c r="L46" s="78"/>
      <c r="M46" s="78"/>
      <c r="N46" s="78"/>
    </row>
    <row r="47" spans="1:24">
      <c r="C47" s="77" t="s">
        <v>24</v>
      </c>
      <c r="D47" s="77"/>
      <c r="E47" s="75" t="s">
        <v>25</v>
      </c>
      <c r="F47" s="75"/>
      <c r="G47" s="75"/>
      <c r="H47" s="75"/>
      <c r="I47" s="75"/>
      <c r="J47" s="75"/>
      <c r="K47" s="75"/>
      <c r="L47" s="75"/>
      <c r="M47" s="75"/>
      <c r="N47" s="75"/>
    </row>
    <row r="48" spans="1:24">
      <c r="B48" s="31"/>
      <c r="C48" s="35">
        <v>1</v>
      </c>
      <c r="D48" s="35">
        <v>2</v>
      </c>
      <c r="E48" s="36">
        <v>3</v>
      </c>
      <c r="F48" s="36">
        <v>4</v>
      </c>
      <c r="G48" s="36">
        <f>F48+1</f>
        <v>5</v>
      </c>
      <c r="H48" s="36">
        <f t="shared" ref="H48:L48" si="6">G48+1</f>
        <v>6</v>
      </c>
      <c r="I48" s="36">
        <f t="shared" si="6"/>
        <v>7</v>
      </c>
      <c r="J48" s="36">
        <f t="shared" si="6"/>
        <v>8</v>
      </c>
      <c r="K48" s="36">
        <f t="shared" si="6"/>
        <v>9</v>
      </c>
      <c r="L48" s="36">
        <f t="shared" si="6"/>
        <v>10</v>
      </c>
      <c r="M48" s="36">
        <f>L48+1</f>
        <v>11</v>
      </c>
      <c r="N48" s="36">
        <f t="shared" ref="N48" si="7">M48+1</f>
        <v>12</v>
      </c>
    </row>
    <row r="49" spans="1:14">
      <c r="A49" s="39"/>
      <c r="B49" s="35" t="s">
        <v>0</v>
      </c>
      <c r="C49" s="38"/>
      <c r="D49" s="38"/>
      <c r="E49" s="40">
        <f t="shared" ref="E49:M56" si="8">IF(E14 = "","",((E14-$F$41)/$F$40))</f>
        <v>1.1142145096152403E-13</v>
      </c>
      <c r="F49" s="40">
        <f t="shared" si="8"/>
        <v>1.0142893172411986E-13</v>
      </c>
      <c r="G49" s="40">
        <f t="shared" si="8"/>
        <v>8.379507424634779E-14</v>
      </c>
      <c r="H49" s="40">
        <f t="shared" si="8"/>
        <v>7.1255442262154538E-14</v>
      </c>
      <c r="I49" s="40">
        <f t="shared" si="8"/>
        <v>5.7442253904566426E-14</v>
      </c>
      <c r="J49" s="40">
        <f t="shared" si="8"/>
        <v>4.3629065546978314E-14</v>
      </c>
      <c r="K49" s="40" t="str">
        <f t="shared" si="8"/>
        <v/>
      </c>
      <c r="L49" s="40" t="str">
        <f t="shared" si="8"/>
        <v/>
      </c>
      <c r="M49" s="40"/>
      <c r="N49" s="40" t="str">
        <f t="shared" ref="N49:N56" si="9">IF(N14 = "","",((N14-$F$41)/$F$40))</f>
        <v/>
      </c>
    </row>
    <row r="50" spans="1:14">
      <c r="A50" s="39"/>
      <c r="B50" s="35" t="s">
        <v>1</v>
      </c>
      <c r="C50" s="38"/>
      <c r="D50" s="38"/>
      <c r="E50" s="40">
        <f t="shared" si="8"/>
        <v>1.1142145096152403E-13</v>
      </c>
      <c r="F50" s="40">
        <f t="shared" si="8"/>
        <v>1.0142893172411986E-13</v>
      </c>
      <c r="G50" s="40">
        <f t="shared" si="8"/>
        <v>8.379507424634779E-14</v>
      </c>
      <c r="H50" s="40">
        <f t="shared" si="8"/>
        <v>7.1255442262154538E-14</v>
      </c>
      <c r="I50" s="40">
        <f t="shared" si="8"/>
        <v>5.7442253904566426E-14</v>
      </c>
      <c r="J50" s="40">
        <f t="shared" si="8"/>
        <v>4.3629065546978314E-14</v>
      </c>
      <c r="K50" s="40" t="str">
        <f t="shared" si="8"/>
        <v/>
      </c>
      <c r="L50" s="40" t="str">
        <f t="shared" si="8"/>
        <v/>
      </c>
      <c r="M50" s="40" t="str">
        <f t="shared" si="8"/>
        <v/>
      </c>
      <c r="N50" s="40" t="str">
        <f t="shared" si="9"/>
        <v/>
      </c>
    </row>
    <row r="51" spans="1:14">
      <c r="A51" s="39"/>
      <c r="B51" s="35" t="s">
        <v>2</v>
      </c>
      <c r="C51" s="38"/>
      <c r="D51" s="38"/>
      <c r="E51" s="40">
        <f t="shared" si="8"/>
        <v>1.1142145096152403E-13</v>
      </c>
      <c r="F51" s="40">
        <f t="shared" si="8"/>
        <v>1.0142893172411986E-13</v>
      </c>
      <c r="G51" s="40">
        <f t="shared" si="8"/>
        <v>8.379507424634779E-14</v>
      </c>
      <c r="H51" s="40">
        <f t="shared" si="8"/>
        <v>7.1255442262154538E-14</v>
      </c>
      <c r="I51" s="40">
        <f t="shared" si="8"/>
        <v>5.7442253904566426E-14</v>
      </c>
      <c r="J51" s="40">
        <f t="shared" si="8"/>
        <v>4.3629065546978314E-14</v>
      </c>
      <c r="K51" s="40" t="str">
        <f t="shared" si="8"/>
        <v/>
      </c>
      <c r="L51" s="40" t="str">
        <f t="shared" si="8"/>
        <v/>
      </c>
      <c r="M51" s="40" t="str">
        <f t="shared" si="8"/>
        <v/>
      </c>
      <c r="N51" s="40" t="str">
        <f t="shared" si="9"/>
        <v/>
      </c>
    </row>
    <row r="52" spans="1:14">
      <c r="A52" s="39"/>
      <c r="B52" s="35" t="s">
        <v>3</v>
      </c>
      <c r="C52" s="38"/>
      <c r="D52" s="38"/>
      <c r="E52" s="40">
        <f t="shared" si="8"/>
        <v>1.1142145096152403E-13</v>
      </c>
      <c r="F52" s="40">
        <f t="shared" si="8"/>
        <v>1.0142893172411986E-13</v>
      </c>
      <c r="G52" s="40">
        <f t="shared" si="8"/>
        <v>8.379507424634779E-14</v>
      </c>
      <c r="H52" s="40">
        <f t="shared" si="8"/>
        <v>7.1255442262154538E-14</v>
      </c>
      <c r="I52" s="40">
        <f t="shared" si="8"/>
        <v>5.7442253904566426E-14</v>
      </c>
      <c r="J52" s="40">
        <f t="shared" si="8"/>
        <v>4.3629065546978314E-14</v>
      </c>
      <c r="K52" s="40" t="str">
        <f t="shared" si="8"/>
        <v/>
      </c>
      <c r="L52" s="40" t="str">
        <f t="shared" si="8"/>
        <v/>
      </c>
      <c r="M52" s="40" t="str">
        <f t="shared" si="8"/>
        <v/>
      </c>
      <c r="N52" s="40" t="str">
        <f t="shared" si="9"/>
        <v/>
      </c>
    </row>
    <row r="53" spans="1:14">
      <c r="A53" s="39"/>
      <c r="B53" s="35" t="s">
        <v>4</v>
      </c>
      <c r="C53" s="38"/>
      <c r="D53" s="38"/>
      <c r="E53" s="40">
        <f t="shared" si="8"/>
        <v>1.1142145096152403E-13</v>
      </c>
      <c r="F53" s="40">
        <f t="shared" si="8"/>
        <v>1.0142893172411986E-13</v>
      </c>
      <c r="G53" s="40">
        <f t="shared" si="8"/>
        <v>8.379507424634779E-14</v>
      </c>
      <c r="H53" s="40">
        <f t="shared" si="8"/>
        <v>7.1255442262154538E-14</v>
      </c>
      <c r="I53" s="40">
        <f t="shared" si="8"/>
        <v>5.7442253904566426E-14</v>
      </c>
      <c r="J53" s="40">
        <f t="shared" si="8"/>
        <v>4.3629065546978314E-14</v>
      </c>
      <c r="K53" s="40" t="str">
        <f t="shared" si="8"/>
        <v/>
      </c>
      <c r="L53" s="40" t="str">
        <f t="shared" si="8"/>
        <v/>
      </c>
      <c r="M53" s="40" t="str">
        <f t="shared" si="8"/>
        <v/>
      </c>
      <c r="N53" s="40" t="str">
        <f t="shared" si="9"/>
        <v/>
      </c>
    </row>
    <row r="54" spans="1:14">
      <c r="A54" s="39"/>
      <c r="B54" s="35" t="s">
        <v>5</v>
      </c>
      <c r="C54" s="38"/>
      <c r="D54" s="38"/>
      <c r="E54" s="40">
        <f t="shared" si="8"/>
        <v>1.1142145096152403E-13</v>
      </c>
      <c r="F54" s="40">
        <f t="shared" si="8"/>
        <v>1.0142893172411986E-13</v>
      </c>
      <c r="G54" s="40">
        <f t="shared" si="8"/>
        <v>8.379507424634779E-14</v>
      </c>
      <c r="H54" s="40">
        <f t="shared" si="8"/>
        <v>7.1255442262154538E-14</v>
      </c>
      <c r="I54" s="40">
        <f t="shared" si="8"/>
        <v>5.7442253904566426E-14</v>
      </c>
      <c r="J54" s="40">
        <f t="shared" si="8"/>
        <v>4.3629065546978314E-14</v>
      </c>
      <c r="K54" s="40" t="str">
        <f t="shared" si="8"/>
        <v/>
      </c>
      <c r="L54" s="40" t="str">
        <f t="shared" si="8"/>
        <v/>
      </c>
      <c r="M54" s="40" t="str">
        <f t="shared" si="8"/>
        <v/>
      </c>
      <c r="N54" s="40" t="str">
        <f t="shared" si="9"/>
        <v/>
      </c>
    </row>
    <row r="55" spans="1:14">
      <c r="A55" s="39"/>
      <c r="B55" s="35" t="s">
        <v>6</v>
      </c>
      <c r="C55" s="38"/>
      <c r="D55" s="38"/>
      <c r="E55" s="40">
        <f t="shared" si="8"/>
        <v>1.1142145096152403E-13</v>
      </c>
      <c r="F55" s="40">
        <f t="shared" si="8"/>
        <v>1.0142893172411986E-13</v>
      </c>
      <c r="G55" s="40">
        <f t="shared" si="8"/>
        <v>8.379507424634779E-14</v>
      </c>
      <c r="H55" s="40">
        <f t="shared" si="8"/>
        <v>7.1255442262154538E-14</v>
      </c>
      <c r="I55" s="40">
        <f t="shared" si="8"/>
        <v>5.7442253904566426E-14</v>
      </c>
      <c r="J55" s="40">
        <f t="shared" si="8"/>
        <v>4.3629065546978314E-14</v>
      </c>
      <c r="K55" s="40" t="str">
        <f t="shared" si="8"/>
        <v/>
      </c>
      <c r="L55" s="40" t="str">
        <f t="shared" si="8"/>
        <v/>
      </c>
      <c r="M55" s="40" t="str">
        <f t="shared" si="8"/>
        <v/>
      </c>
      <c r="N55" s="40" t="str">
        <f t="shared" si="9"/>
        <v/>
      </c>
    </row>
    <row r="56" spans="1:14">
      <c r="A56" s="39"/>
      <c r="B56" s="35" t="s">
        <v>7</v>
      </c>
      <c r="C56" s="31"/>
      <c r="D56" s="31"/>
      <c r="E56" s="40">
        <f t="shared" si="8"/>
        <v>1.1142145096152403E-13</v>
      </c>
      <c r="F56" s="40">
        <f t="shared" si="8"/>
        <v>1.0142893172411986E-13</v>
      </c>
      <c r="G56" s="40">
        <f t="shared" si="8"/>
        <v>8.379507424634779E-14</v>
      </c>
      <c r="H56" s="40">
        <f t="shared" si="8"/>
        <v>7.1255442262154538E-14</v>
      </c>
      <c r="I56" s="40">
        <f t="shared" si="8"/>
        <v>5.7442253904566426E-14</v>
      </c>
      <c r="J56" s="40">
        <f t="shared" si="8"/>
        <v>4.3629065546978314E-14</v>
      </c>
      <c r="K56" s="40" t="str">
        <f t="shared" si="8"/>
        <v/>
      </c>
      <c r="L56" s="40" t="str">
        <f t="shared" si="8"/>
        <v/>
      </c>
      <c r="M56" s="40" t="str">
        <f t="shared" si="8"/>
        <v/>
      </c>
      <c r="N56" s="40" t="str">
        <f t="shared" si="9"/>
        <v/>
      </c>
    </row>
    <row r="57" spans="1:14">
      <c r="A57" s="78"/>
      <c r="B57" s="78"/>
      <c r="C57" s="78"/>
      <c r="D57" s="78"/>
      <c r="E57" s="78"/>
      <c r="F57" s="78"/>
      <c r="G57" s="78"/>
      <c r="H57" s="78"/>
      <c r="I57" s="78"/>
      <c r="J57" s="78"/>
      <c r="K57" s="78"/>
      <c r="L57" s="78"/>
      <c r="M57" s="78"/>
      <c r="N57" s="78"/>
    </row>
    <row r="58" spans="1:14">
      <c r="C58" s="77" t="s">
        <v>24</v>
      </c>
      <c r="D58" s="77"/>
      <c r="E58" s="75" t="s">
        <v>26</v>
      </c>
      <c r="F58" s="75"/>
      <c r="G58" s="75"/>
      <c r="H58" s="75"/>
      <c r="I58" s="75"/>
      <c r="J58" s="75"/>
      <c r="K58" s="75"/>
      <c r="L58" s="75"/>
      <c r="M58" s="75"/>
      <c r="N58" s="75"/>
    </row>
    <row r="59" spans="1:14">
      <c r="B59" s="31"/>
      <c r="C59" s="35">
        <v>1</v>
      </c>
      <c r="D59" s="35">
        <v>2</v>
      </c>
      <c r="E59" s="36">
        <v>3</v>
      </c>
      <c r="F59" s="36">
        <v>4</v>
      </c>
      <c r="G59" s="36">
        <f>F59+1</f>
        <v>5</v>
      </c>
      <c r="H59" s="36">
        <f t="shared" ref="H59:L59" si="10">G59+1</f>
        <v>6</v>
      </c>
      <c r="I59" s="36">
        <f t="shared" si="10"/>
        <v>7</v>
      </c>
      <c r="J59" s="36">
        <f t="shared" si="10"/>
        <v>8</v>
      </c>
      <c r="K59" s="36">
        <f t="shared" si="10"/>
        <v>9</v>
      </c>
      <c r="L59" s="36">
        <f t="shared" si="10"/>
        <v>10</v>
      </c>
      <c r="M59" s="36">
        <f>L59+1</f>
        <v>11</v>
      </c>
      <c r="N59" s="36">
        <f t="shared" ref="N59" si="11">M59+1</f>
        <v>12</v>
      </c>
    </row>
    <row r="60" spans="1:14">
      <c r="A60" s="41"/>
      <c r="B60" s="35" t="s">
        <v>0</v>
      </c>
      <c r="C60" s="38"/>
      <c r="D60" s="38"/>
      <c r="E60" s="42">
        <f t="shared" ref="E60:N67" si="12">IF(E14 = "", "",(((E14-$M$41)/($M$40*9.5))/E26))</f>
        <v>7.5707943784909231E-3</v>
      </c>
      <c r="F60" s="42">
        <f t="shared" si="12"/>
        <v>6.8918289924125671E-3</v>
      </c>
      <c r="G60" s="42">
        <f t="shared" si="12"/>
        <v>5.6936547816860538E-3</v>
      </c>
      <c r="H60" s="42">
        <f t="shared" si="12"/>
        <v>4.8416197873916598E-3</v>
      </c>
      <c r="I60" s="42">
        <f t="shared" si="12"/>
        <v>3.903049988989226E-3</v>
      </c>
      <c r="J60" s="42">
        <f t="shared" si="12"/>
        <v>2.9644801905867914E-3</v>
      </c>
      <c r="K60" s="42" t="str">
        <f t="shared" si="12"/>
        <v/>
      </c>
      <c r="L60" s="42" t="str">
        <f t="shared" si="12"/>
        <v/>
      </c>
      <c r="M60" s="42" t="str">
        <f t="shared" si="12"/>
        <v/>
      </c>
      <c r="N60" s="42" t="str">
        <f t="shared" si="12"/>
        <v/>
      </c>
    </row>
    <row r="61" spans="1:14">
      <c r="A61" s="41"/>
      <c r="B61" s="35" t="s">
        <v>1</v>
      </c>
      <c r="C61" s="38"/>
      <c r="D61" s="38"/>
      <c r="E61" s="42">
        <f t="shared" si="12"/>
        <v>7.5707943784909231E-3</v>
      </c>
      <c r="F61" s="42">
        <f t="shared" si="12"/>
        <v>6.8918289924125671E-3</v>
      </c>
      <c r="G61" s="42">
        <f t="shared" si="12"/>
        <v>5.6936547816860538E-3</v>
      </c>
      <c r="H61" s="42">
        <f t="shared" si="12"/>
        <v>4.8416197873916598E-3</v>
      </c>
      <c r="I61" s="42">
        <f t="shared" si="12"/>
        <v>3.903049988989226E-3</v>
      </c>
      <c r="J61" s="42">
        <f t="shared" si="12"/>
        <v>2.9644801905867914E-3</v>
      </c>
      <c r="K61" s="42" t="str">
        <f t="shared" si="12"/>
        <v/>
      </c>
      <c r="L61" s="42" t="str">
        <f t="shared" si="12"/>
        <v/>
      </c>
      <c r="M61" s="42" t="str">
        <f t="shared" si="12"/>
        <v/>
      </c>
      <c r="N61" s="42" t="str">
        <f t="shared" si="12"/>
        <v/>
      </c>
    </row>
    <row r="62" spans="1:14">
      <c r="A62" s="41"/>
      <c r="B62" s="35" t="s">
        <v>2</v>
      </c>
      <c r="C62" s="38"/>
      <c r="D62" s="38"/>
      <c r="E62" s="42">
        <f t="shared" si="12"/>
        <v>7.5707943784909231E-3</v>
      </c>
      <c r="F62" s="42">
        <f t="shared" si="12"/>
        <v>6.8918289924125671E-3</v>
      </c>
      <c r="G62" s="42">
        <f t="shared" si="12"/>
        <v>5.6936547816860538E-3</v>
      </c>
      <c r="H62" s="42">
        <f t="shared" si="12"/>
        <v>4.8416197873916598E-3</v>
      </c>
      <c r="I62" s="42">
        <f t="shared" si="12"/>
        <v>3.903049988989226E-3</v>
      </c>
      <c r="J62" s="42">
        <f t="shared" si="12"/>
        <v>2.9644801905867914E-3</v>
      </c>
      <c r="K62" s="42" t="str">
        <f t="shared" si="12"/>
        <v/>
      </c>
      <c r="L62" s="42" t="str">
        <f t="shared" si="12"/>
        <v/>
      </c>
      <c r="M62" s="42" t="str">
        <f t="shared" si="12"/>
        <v/>
      </c>
      <c r="N62" s="42" t="str">
        <f t="shared" si="12"/>
        <v/>
      </c>
    </row>
    <row r="63" spans="1:14">
      <c r="A63" s="41"/>
      <c r="B63" s="35" t="s">
        <v>3</v>
      </c>
      <c r="C63" s="38"/>
      <c r="D63" s="38"/>
      <c r="E63" s="42">
        <f t="shared" si="12"/>
        <v>7.5707943784909231E-3</v>
      </c>
      <c r="F63" s="42">
        <f t="shared" si="12"/>
        <v>6.8918289924125671E-3</v>
      </c>
      <c r="G63" s="42">
        <f t="shared" si="12"/>
        <v>5.6936547816860538E-3</v>
      </c>
      <c r="H63" s="42">
        <f t="shared" si="12"/>
        <v>4.8416197873916598E-3</v>
      </c>
      <c r="I63" s="42">
        <f t="shared" si="12"/>
        <v>3.903049988989226E-3</v>
      </c>
      <c r="J63" s="42">
        <f t="shared" si="12"/>
        <v>2.9644801905867914E-3</v>
      </c>
      <c r="K63" s="42" t="str">
        <f t="shared" si="12"/>
        <v/>
      </c>
      <c r="L63" s="42" t="str">
        <f t="shared" si="12"/>
        <v/>
      </c>
      <c r="M63" s="42" t="str">
        <f t="shared" si="12"/>
        <v/>
      </c>
      <c r="N63" s="42" t="str">
        <f t="shared" si="12"/>
        <v/>
      </c>
    </row>
    <row r="64" spans="1:14">
      <c r="A64" s="41"/>
      <c r="B64" s="35" t="s">
        <v>4</v>
      </c>
      <c r="C64" s="38"/>
      <c r="D64" s="38"/>
      <c r="E64" s="42">
        <f t="shared" si="12"/>
        <v>7.5707943784909231E-3</v>
      </c>
      <c r="F64" s="42">
        <f t="shared" si="12"/>
        <v>6.8918289924125671E-3</v>
      </c>
      <c r="G64" s="42">
        <f t="shared" si="12"/>
        <v>5.6936547816860538E-3</v>
      </c>
      <c r="H64" s="42">
        <f t="shared" si="12"/>
        <v>4.8416197873916598E-3</v>
      </c>
      <c r="I64" s="42">
        <f t="shared" si="12"/>
        <v>3.903049988989226E-3</v>
      </c>
      <c r="J64" s="42">
        <f t="shared" si="12"/>
        <v>2.9644801905867914E-3</v>
      </c>
      <c r="K64" s="42" t="str">
        <f t="shared" si="12"/>
        <v/>
      </c>
      <c r="L64" s="42" t="str">
        <f t="shared" si="12"/>
        <v/>
      </c>
      <c r="M64" s="42" t="str">
        <f t="shared" si="12"/>
        <v/>
      </c>
      <c r="N64" s="42" t="str">
        <f t="shared" si="12"/>
        <v/>
      </c>
    </row>
    <row r="65" spans="1:14">
      <c r="A65" s="41"/>
      <c r="B65" s="35" t="s">
        <v>5</v>
      </c>
      <c r="C65" s="38"/>
      <c r="D65" s="38"/>
      <c r="E65" s="42">
        <f t="shared" si="12"/>
        <v>7.5707943784909231E-3</v>
      </c>
      <c r="F65" s="42">
        <f t="shared" si="12"/>
        <v>6.8918289924125671E-3</v>
      </c>
      <c r="G65" s="42">
        <f t="shared" si="12"/>
        <v>5.6936547816860538E-3</v>
      </c>
      <c r="H65" s="42">
        <f t="shared" si="12"/>
        <v>4.8416197873916598E-3</v>
      </c>
      <c r="I65" s="42">
        <f t="shared" si="12"/>
        <v>3.903049988989226E-3</v>
      </c>
      <c r="J65" s="42">
        <f t="shared" si="12"/>
        <v>2.9644801905867914E-3</v>
      </c>
      <c r="K65" s="42" t="str">
        <f t="shared" si="12"/>
        <v/>
      </c>
      <c r="L65" s="42" t="str">
        <f t="shared" si="12"/>
        <v/>
      </c>
      <c r="M65" s="42" t="str">
        <f t="shared" si="12"/>
        <v/>
      </c>
      <c r="N65" s="42" t="str">
        <f t="shared" si="12"/>
        <v/>
      </c>
    </row>
    <row r="66" spans="1:14">
      <c r="A66" s="41"/>
      <c r="B66" s="35" t="s">
        <v>6</v>
      </c>
      <c r="C66" s="38"/>
      <c r="D66" s="38"/>
      <c r="E66" s="42">
        <f t="shared" si="12"/>
        <v>7.5707943784909231E-3</v>
      </c>
      <c r="F66" s="42">
        <f t="shared" si="12"/>
        <v>6.8918289924125671E-3</v>
      </c>
      <c r="G66" s="42">
        <f t="shared" si="12"/>
        <v>5.6936547816860538E-3</v>
      </c>
      <c r="H66" s="42">
        <f t="shared" si="12"/>
        <v>4.8416197873916598E-3</v>
      </c>
      <c r="I66" s="42">
        <f t="shared" si="12"/>
        <v>3.903049988989226E-3</v>
      </c>
      <c r="J66" s="42">
        <f t="shared" si="12"/>
        <v>2.9644801905867914E-3</v>
      </c>
      <c r="K66" s="42" t="str">
        <f t="shared" si="12"/>
        <v/>
      </c>
      <c r="L66" s="42" t="str">
        <f t="shared" si="12"/>
        <v/>
      </c>
      <c r="M66" s="42" t="str">
        <f t="shared" si="12"/>
        <v/>
      </c>
      <c r="N66" s="42" t="str">
        <f t="shared" si="12"/>
        <v/>
      </c>
    </row>
    <row r="67" spans="1:14">
      <c r="A67" s="41"/>
      <c r="B67" s="35" t="s">
        <v>7</v>
      </c>
      <c r="C67" s="31"/>
      <c r="D67" s="31"/>
      <c r="E67" s="42">
        <f t="shared" si="12"/>
        <v>7.5707943784909231E-3</v>
      </c>
      <c r="F67" s="42">
        <f t="shared" si="12"/>
        <v>6.8918289924125671E-3</v>
      </c>
      <c r="G67" s="42">
        <f t="shared" si="12"/>
        <v>5.6936547816860538E-3</v>
      </c>
      <c r="H67" s="42">
        <f t="shared" si="12"/>
        <v>4.8416197873916598E-3</v>
      </c>
      <c r="I67" s="42">
        <f t="shared" si="12"/>
        <v>3.903049988989226E-3</v>
      </c>
      <c r="J67" s="42">
        <f t="shared" si="12"/>
        <v>2.9644801905867914E-3</v>
      </c>
      <c r="K67" s="42" t="str">
        <f t="shared" si="12"/>
        <v/>
      </c>
      <c r="L67" s="42" t="str">
        <f t="shared" si="12"/>
        <v/>
      </c>
      <c r="M67" s="42" t="str">
        <f t="shared" si="12"/>
        <v/>
      </c>
      <c r="N67" s="42" t="str">
        <f t="shared" si="12"/>
        <v/>
      </c>
    </row>
  </sheetData>
  <sheetProtection algorithmName="SHA-512" hashValue="Jj5eqWFrxIQpSN6aUQ7qgfKfP0mxsWxARpIIyQa10DOH0WLgF7mBRljFmLPhz2/JWPgamF/ys7ecTensKbOcvg==" saltValue="T+hXJ12ITHDySl2J/MRVkQ==" spinCount="100000" sheet="1" selectLockedCells="1"/>
  <mergeCells count="30">
    <mergeCell ref="E12:N12"/>
    <mergeCell ref="A22:N22"/>
    <mergeCell ref="A57:N57"/>
    <mergeCell ref="C58:D58"/>
    <mergeCell ref="E58:N58"/>
    <mergeCell ref="A23:N23"/>
    <mergeCell ref="C24:D24"/>
    <mergeCell ref="E24:N24"/>
    <mergeCell ref="A34:N34"/>
    <mergeCell ref="C47:D47"/>
    <mergeCell ref="E47:N47"/>
    <mergeCell ref="A46:N46"/>
    <mergeCell ref="C36:F36"/>
    <mergeCell ref="J36:M36"/>
    <mergeCell ref="A1:N1"/>
    <mergeCell ref="A2:N2"/>
    <mergeCell ref="A3:N3"/>
    <mergeCell ref="A4:N4"/>
    <mergeCell ref="C35:N35"/>
    <mergeCell ref="A5:B5"/>
    <mergeCell ref="C5:E5"/>
    <mergeCell ref="A6:B6"/>
    <mergeCell ref="C6:E6"/>
    <mergeCell ref="A7:B7"/>
    <mergeCell ref="C7:E7"/>
    <mergeCell ref="A8:B8"/>
    <mergeCell ref="C8:E8"/>
    <mergeCell ref="A9:N9"/>
    <mergeCell ref="A10:N11"/>
    <mergeCell ref="C12:D12"/>
  </mergeCells>
  <conditionalFormatting sqref="D44">
    <cfRule type="containsText" dxfId="0" priority="1" operator="containsText" text="Pass">
      <formula>NOT(ISERROR(SEARCH("Pass",D44)))</formula>
    </cfRule>
  </conditionalFormatting>
  <pageMargins left="0.7" right="0.7" top="0.75" bottom="0.75" header="0.3" footer="0.3"/>
  <pageSetup scale="37"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Charts</vt:lpstr>
      </vt:variant>
      <vt:variant>
        <vt:i4>2</vt:i4>
      </vt:variant>
    </vt:vector>
  </HeadingPairs>
  <TitlesOfParts>
    <vt:vector size="4" baseType="lpstr">
      <vt:lpstr>Global 5hmC ELISA</vt:lpstr>
      <vt:lpstr>Example analysis</vt:lpstr>
      <vt:lpstr>Std Curve - moles 5-hmC</vt:lpstr>
      <vt:lpstr>Std Curve - ng 5-hmC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Eddie Adams</dc:creator>
  <cp:lastModifiedBy>Michelle Carlson</cp:lastModifiedBy>
  <cp:lastPrinted>2019-02-18T22:06:43Z</cp:lastPrinted>
  <dcterms:created xsi:type="dcterms:W3CDTF">2019-02-18T17:49:48Z</dcterms:created>
  <dcterms:modified xsi:type="dcterms:W3CDTF">2020-07-13T15:17:31Z</dcterms:modified>
</cp:coreProperties>
</file>