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0" yWindow="0" windowWidth="22920" windowHeight="211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63" i="1"/>
  <c r="E64" i="1"/>
  <c r="E65" i="1"/>
  <c r="E66" i="1"/>
  <c r="E67" i="1"/>
  <c r="E68" i="1"/>
  <c r="E69" i="1"/>
  <c r="E70" i="1"/>
  <c r="E71" i="1"/>
  <c r="E72" i="1"/>
  <c r="E73" i="1"/>
  <c r="E75" i="1"/>
  <c r="E76" i="1"/>
  <c r="E77" i="1"/>
  <c r="E78" i="1"/>
  <c r="E79" i="1"/>
  <c r="E80" i="1"/>
  <c r="E81" i="1"/>
  <c r="E82" i="1"/>
  <c r="E83" i="1"/>
  <c r="E84" i="1"/>
  <c r="E85" i="1"/>
  <c r="E87" i="1"/>
  <c r="E88" i="1"/>
  <c r="E89" i="1"/>
  <c r="E90" i="1"/>
  <c r="E91" i="1"/>
  <c r="E92" i="1"/>
  <c r="E93" i="1"/>
  <c r="E94" i="1"/>
  <c r="E95" i="1"/>
  <c r="E96" i="1"/>
  <c r="E97" i="1"/>
</calcChain>
</file>

<file path=xl/sharedStrings.xml><?xml version="1.0" encoding="utf-8"?>
<sst xmlns="http://schemas.openxmlformats.org/spreadsheetml/2006/main" count="390" uniqueCount="288">
  <si>
    <t>WELL</t>
  </si>
  <si>
    <t>PRODUCT ID</t>
  </si>
  <si>
    <t>GENE SYMBOL</t>
  </si>
  <si>
    <t>CLONE TYPE</t>
  </si>
  <si>
    <t>CLONE INFO</t>
  </si>
  <si>
    <t>Androgen Receptor (AR) Profiling Plate</t>
  </si>
  <si>
    <t>A01</t>
  </si>
  <si>
    <t>S714354</t>
  </si>
  <si>
    <t>DSEL</t>
  </si>
  <si>
    <t>BIOMARKER</t>
  </si>
  <si>
    <t>A02</t>
  </si>
  <si>
    <t>S715245</t>
  </si>
  <si>
    <t>JAG1</t>
  </si>
  <si>
    <t>A03</t>
  </si>
  <si>
    <t>S714486</t>
  </si>
  <si>
    <t>SGK1</t>
  </si>
  <si>
    <t>A04</t>
  </si>
  <si>
    <t>S714580</t>
  </si>
  <si>
    <t>TIPARP</t>
  </si>
  <si>
    <t>A05</t>
  </si>
  <si>
    <t>S714690</t>
  </si>
  <si>
    <t>PMEPA1</t>
  </si>
  <si>
    <t>A06</t>
  </si>
  <si>
    <t>S719917</t>
  </si>
  <si>
    <t>BARD1</t>
  </si>
  <si>
    <t>A07</t>
  </si>
  <si>
    <t>S714358</t>
  </si>
  <si>
    <t>NAT1</t>
  </si>
  <si>
    <t>A08</t>
  </si>
  <si>
    <t>S714611</t>
  </si>
  <si>
    <t>PRKCD</t>
  </si>
  <si>
    <t>A09</t>
  </si>
  <si>
    <t>S714448</t>
  </si>
  <si>
    <t>MRPS28</t>
  </si>
  <si>
    <t>PATHWAY SET</t>
  </si>
  <si>
    <t>A10</t>
  </si>
  <si>
    <t>S715398</t>
  </si>
  <si>
    <t>GNGT1</t>
  </si>
  <si>
    <t>A11</t>
  </si>
  <si>
    <t>S714657</t>
  </si>
  <si>
    <t>PGC</t>
  </si>
  <si>
    <t>A12</t>
  </si>
  <si>
    <t>TC01</t>
  </si>
  <si>
    <t>P1</t>
  </si>
  <si>
    <t>TRANSFECTION CONTROL</t>
  </si>
  <si>
    <t>B01</t>
  </si>
  <si>
    <t>S714292</t>
  </si>
  <si>
    <t>PYCR1</t>
  </si>
  <si>
    <t>B02</t>
  </si>
  <si>
    <t>S714663</t>
  </si>
  <si>
    <t>CDC42EP3</t>
  </si>
  <si>
    <t>B03</t>
  </si>
  <si>
    <t>S714356</t>
  </si>
  <si>
    <t>PIK3R1</t>
  </si>
  <si>
    <t>B04</t>
  </si>
  <si>
    <t>S714646</t>
  </si>
  <si>
    <t>FKBP5</t>
  </si>
  <si>
    <t>B05</t>
  </si>
  <si>
    <t>S714516</t>
  </si>
  <si>
    <t>PPFIBP2</t>
  </si>
  <si>
    <t>B06</t>
  </si>
  <si>
    <t>S714581</t>
  </si>
  <si>
    <t>ORM2</t>
  </si>
  <si>
    <t>B07</t>
  </si>
  <si>
    <t>S714271</t>
  </si>
  <si>
    <t>SOCS2</t>
  </si>
  <si>
    <t>B08</t>
  </si>
  <si>
    <t>S714394</t>
  </si>
  <si>
    <t>KLK2</t>
  </si>
  <si>
    <t>B09</t>
  </si>
  <si>
    <t>S720864</t>
  </si>
  <si>
    <t>B10</t>
  </si>
  <si>
    <t>S714238</t>
  </si>
  <si>
    <t>GSTT2</t>
  </si>
  <si>
    <t>B11</t>
  </si>
  <si>
    <t>S714420</t>
  </si>
  <si>
    <t>PIK3CB</t>
  </si>
  <si>
    <t>B12</t>
  </si>
  <si>
    <t>TC02</t>
  </si>
  <si>
    <t>P2</t>
  </si>
  <si>
    <t>C01</t>
  </si>
  <si>
    <t>S715333</t>
  </si>
  <si>
    <t>PFTK1</t>
  </si>
  <si>
    <t>C02</t>
  </si>
  <si>
    <t>S714346</t>
  </si>
  <si>
    <t>CAMKK2</t>
  </si>
  <si>
    <t>C03</t>
  </si>
  <si>
    <t>S714279</t>
  </si>
  <si>
    <t>GREB1</t>
  </si>
  <si>
    <t>C04</t>
  </si>
  <si>
    <t>S714605</t>
  </si>
  <si>
    <t>KLK3</t>
  </si>
  <si>
    <t>C05</t>
  </si>
  <si>
    <t>S717504</t>
  </si>
  <si>
    <t>TRIP6</t>
  </si>
  <si>
    <t>C06</t>
  </si>
  <si>
    <t>S714269</t>
  </si>
  <si>
    <t>C07</t>
  </si>
  <si>
    <t>S714647</t>
  </si>
  <si>
    <t>C08</t>
  </si>
  <si>
    <t>S714333</t>
  </si>
  <si>
    <t>MBOAT2</t>
  </si>
  <si>
    <t>C09</t>
  </si>
  <si>
    <t>S715411</t>
  </si>
  <si>
    <t>SAT1</t>
  </si>
  <si>
    <t>C10</t>
  </si>
  <si>
    <t>S715281</t>
  </si>
  <si>
    <t>ATAD2</t>
  </si>
  <si>
    <t>C11</t>
  </si>
  <si>
    <t>S714377</t>
  </si>
  <si>
    <t>MID1</t>
  </si>
  <si>
    <t>C12</t>
  </si>
  <si>
    <t>TC03</t>
  </si>
  <si>
    <t>P3</t>
  </si>
  <si>
    <t>D01</t>
  </si>
  <si>
    <t>S714437</t>
  </si>
  <si>
    <t>PTPRM</t>
  </si>
  <si>
    <t>D02</t>
  </si>
  <si>
    <t>S715219</t>
  </si>
  <si>
    <t>D03</t>
  </si>
  <si>
    <t>S717424</t>
  </si>
  <si>
    <t>NO_ANNOTATION</t>
  </si>
  <si>
    <t>D04</t>
  </si>
  <si>
    <t>S717587</t>
  </si>
  <si>
    <t>D05</t>
  </si>
  <si>
    <t>S714361</t>
  </si>
  <si>
    <t>PIK3AP1</t>
  </si>
  <si>
    <t>D06</t>
  </si>
  <si>
    <t>S717734</t>
  </si>
  <si>
    <t>MICAL-L2</t>
  </si>
  <si>
    <t>D07</t>
  </si>
  <si>
    <t>S714527</t>
  </si>
  <si>
    <t>MLPH</t>
  </si>
  <si>
    <t>D08</t>
  </si>
  <si>
    <t>S714777</t>
  </si>
  <si>
    <t>LRRN1</t>
  </si>
  <si>
    <t>D09</t>
  </si>
  <si>
    <t>S714404</t>
  </si>
  <si>
    <t>C1orf21</t>
  </si>
  <si>
    <t>D10</t>
  </si>
  <si>
    <t>S714593</t>
  </si>
  <si>
    <t>CXCR7</t>
  </si>
  <si>
    <t>D11</t>
  </si>
  <si>
    <t>S717537</t>
  </si>
  <si>
    <t>SLC4A2</t>
  </si>
  <si>
    <t>D12</t>
  </si>
  <si>
    <t>TC04</t>
  </si>
  <si>
    <t>P4</t>
  </si>
  <si>
    <t>E01</t>
  </si>
  <si>
    <t>S714569</t>
  </si>
  <si>
    <t>RALB</t>
  </si>
  <si>
    <t>E02</t>
  </si>
  <si>
    <t>S715101</t>
  </si>
  <si>
    <t>FNBP1L</t>
  </si>
  <si>
    <t>E03</t>
  </si>
  <si>
    <t>S714714</t>
  </si>
  <si>
    <t>E04</t>
  </si>
  <si>
    <t>S714424</t>
  </si>
  <si>
    <t>SEC24B</t>
  </si>
  <si>
    <t>E05</t>
  </si>
  <si>
    <t>S714389</t>
  </si>
  <si>
    <t>FAM115A</t>
  </si>
  <si>
    <t>E06</t>
  </si>
  <si>
    <t>S715106</t>
  </si>
  <si>
    <t>KCTD3</t>
  </si>
  <si>
    <t>E07</t>
  </si>
  <si>
    <t>S714518</t>
  </si>
  <si>
    <t>ATP2B1</t>
  </si>
  <si>
    <t>E08</t>
  </si>
  <si>
    <t>S714370</t>
  </si>
  <si>
    <t>IHPK1</t>
  </si>
  <si>
    <t>E09</t>
  </si>
  <si>
    <t>S714334</t>
  </si>
  <si>
    <t>SLC39A10</t>
  </si>
  <si>
    <t>E10</t>
  </si>
  <si>
    <t>S715257</t>
  </si>
  <si>
    <t>NSMAF</t>
  </si>
  <si>
    <t>E11</t>
  </si>
  <si>
    <t>S715407</t>
  </si>
  <si>
    <t>SYTL2</t>
  </si>
  <si>
    <t>E12</t>
  </si>
  <si>
    <t>TC05</t>
  </si>
  <si>
    <t>F01</t>
  </si>
  <si>
    <t>S714505</t>
  </si>
  <si>
    <t>ACAD8</t>
  </si>
  <si>
    <t>F02</t>
  </si>
  <si>
    <t>S714406</t>
  </si>
  <si>
    <t>SPHAR</t>
  </si>
  <si>
    <t>F03</t>
  </si>
  <si>
    <t>S714683</t>
  </si>
  <si>
    <t>OAT</t>
  </si>
  <si>
    <t>F04</t>
  </si>
  <si>
    <t>S714275</t>
  </si>
  <si>
    <t>TRPV3</t>
  </si>
  <si>
    <t>F05</t>
  </si>
  <si>
    <t>S715095</t>
  </si>
  <si>
    <t>RNF19A</t>
  </si>
  <si>
    <t>F06</t>
  </si>
  <si>
    <t>S715117</t>
  </si>
  <si>
    <t>CCNH</t>
  </si>
  <si>
    <t>F07</t>
  </si>
  <si>
    <t>S715283</t>
  </si>
  <si>
    <t>PAK1IP1</t>
  </si>
  <si>
    <t>F08</t>
  </si>
  <si>
    <t>S714321</t>
  </si>
  <si>
    <t>F09</t>
  </si>
  <si>
    <t>S719071</t>
  </si>
  <si>
    <t>BRCA2</t>
  </si>
  <si>
    <t>F10</t>
  </si>
  <si>
    <t>S715238</t>
  </si>
  <si>
    <t>UAP1</t>
  </si>
  <si>
    <t>F11</t>
  </si>
  <si>
    <t>S714528</t>
  </si>
  <si>
    <t>PDS5B</t>
  </si>
  <si>
    <t>F12</t>
  </si>
  <si>
    <t>TC06</t>
  </si>
  <si>
    <t>G01</t>
  </si>
  <si>
    <t>S714336</t>
  </si>
  <si>
    <t>EGLN3</t>
  </si>
  <si>
    <t>G02</t>
  </si>
  <si>
    <t>S714266</t>
  </si>
  <si>
    <t>DNM1L</t>
  </si>
  <si>
    <t>G03</t>
  </si>
  <si>
    <t>S714787</t>
  </si>
  <si>
    <t>HELZ</t>
  </si>
  <si>
    <t>G04</t>
  </si>
  <si>
    <t>S717328</t>
  </si>
  <si>
    <t>G05</t>
  </si>
  <si>
    <t>S714653</t>
  </si>
  <si>
    <t>C14orf4</t>
  </si>
  <si>
    <t>G06</t>
  </si>
  <si>
    <t>S714341</t>
  </si>
  <si>
    <t>NDRG1</t>
  </si>
  <si>
    <t>G07</t>
  </si>
  <si>
    <t>S714575</t>
  </si>
  <si>
    <t>C15orf23</t>
  </si>
  <si>
    <t>G08</t>
  </si>
  <si>
    <t>S715188</t>
  </si>
  <si>
    <t>HMGCR</t>
  </si>
  <si>
    <t>G09</t>
  </si>
  <si>
    <t>S714281</t>
  </si>
  <si>
    <t>UHRF2</t>
  </si>
  <si>
    <t>G10</t>
  </si>
  <si>
    <t>S715103</t>
  </si>
  <si>
    <t>C1orf26</t>
  </si>
  <si>
    <t>G11</t>
  </si>
  <si>
    <t>S714381</t>
  </si>
  <si>
    <t>ACO2</t>
  </si>
  <si>
    <t>G12</t>
  </si>
  <si>
    <t>TC07</t>
  </si>
  <si>
    <t>H01</t>
  </si>
  <si>
    <t>S714559</t>
  </si>
  <si>
    <t>DNAJB9</t>
  </si>
  <si>
    <t>H02</t>
  </si>
  <si>
    <t>S714754</t>
  </si>
  <si>
    <t>CDK5RAP1</t>
  </si>
  <si>
    <t>H03</t>
  </si>
  <si>
    <t>S719984</t>
  </si>
  <si>
    <t>TP53INP1</t>
  </si>
  <si>
    <t>H04</t>
  </si>
  <si>
    <t>S717674</t>
  </si>
  <si>
    <t>REPIN1</t>
  </si>
  <si>
    <t>RANDOM CONTROL</t>
  </si>
  <si>
    <t>H05</t>
  </si>
  <si>
    <t>S717396</t>
  </si>
  <si>
    <t>HERPUD2</t>
  </si>
  <si>
    <t>H06</t>
  </si>
  <si>
    <t>S717066</t>
  </si>
  <si>
    <t>AKAP9</t>
  </si>
  <si>
    <t>H07</t>
  </si>
  <si>
    <t>S717367</t>
  </si>
  <si>
    <t>H08</t>
  </si>
  <si>
    <t>S717456</t>
  </si>
  <si>
    <t>LUZP5</t>
  </si>
  <si>
    <t>H09</t>
  </si>
  <si>
    <t>S717363</t>
  </si>
  <si>
    <t>H10</t>
  </si>
  <si>
    <t>S717333</t>
  </si>
  <si>
    <t>PLOD3</t>
  </si>
  <si>
    <t>H11</t>
  </si>
  <si>
    <t>S717518</t>
  </si>
  <si>
    <t>H12</t>
  </si>
  <si>
    <t>TC08</t>
  </si>
  <si>
    <t>NUB1</t>
  </si>
  <si>
    <t>R4</t>
  </si>
  <si>
    <t>R3</t>
  </si>
  <si>
    <t>R2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</si>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</sst>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/>
    <xf numFmtId="0" fontId="2" fillId="0" borderId="4" xfId="3" applyBorder="1" applyAlignment="1" applyProtection="1"/>
    <xf numFmtId="0" fontId="0" fillId="2" borderId="0" xfId="0" applyFill="1" applyBorder="1"/>
    <xf numFmtId="0" fontId="0" fillId="2" borderId="2" xfId="0" applyFill="1" applyBorder="1"/>
    <xf numFmtId="0" fontId="2" fillId="0" borderId="5" xfId="3" applyBorder="1" applyAlignment="1" applyProtection="1"/>
    <xf numFmtId="0" fontId="4" fillId="0" borderId="2" xfId="0" applyFont="1" applyBorder="1" applyAlignment="1">
      <alignment vertical="center"/>
    </xf>
    <xf numFmtId="0" fontId="5" fillId="0" borderId="2" xfId="0" applyFont="1" applyBorder="1" applyAlignme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1079500</xdr:colOff>
      <xdr:row>0</xdr:row>
      <xdr:rowOff>38100</xdr:rowOff>
    </xdr:from>
    <xdr:to>
      <xdr:col>4</xdr:col>
      <xdr:colOff>1219200</xdr:colOff>
      <xdr:row>0</xdr:row>
      <xdr:rowOff>584200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38100"/>
          <a:ext cx="18288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zoomScale="125" zoomScaleNormal="125" zoomScalePageLayoutView="125" workbookViewId="0">
      <pane ySplit="2" topLeftCell="A3" activePane="bottomLeft" state="frozen"/>
      <selection pane="bottomLeft" activeCell="A2" sqref="A2"/>
    </sheetView>
  </sheetViews>
  <sheetFormatPr baseColWidth="10" defaultRowHeight="15" x14ac:dyDescent="0"/>
  <cols>
    <col min="1" max="1" width="7.83203125" customWidth="1"/>
    <col min="2" max="2" width="15" customWidth="1"/>
    <col min="3" max="3" width="16.1640625" bestFit="1" customWidth="1"/>
    <col min="4" max="4" width="22.1640625" bestFit="1" customWidth="1"/>
    <col min="5" max="5" width="16.5" bestFit="1" customWidth="1"/>
  </cols>
  <sheetData>
    <row r="1" spans="1:5" ht="49" customHeight="1">
      <c r="A1" s="9" t="s">
        <v>5</v>
      </c>
      <c r="B1" s="10"/>
      <c r="C1" s="10"/>
      <c r="D1" s="10"/>
      <c r="E1" s="10"/>
    </row>
    <row r="2" spans="1:5" s="1" customFormat="1" ht="21" customHeight="1" thickBo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5" ht="16" thickTop="1">
      <c r="A3" s="4" t="s">
        <v>6</v>
      </c>
      <c r="B3" s="4" t="s">
        <v>7</v>
      </c>
      <c r="C3" s="4" t="s">
        <v>8</v>
      </c>
      <c r="D3" s="4" t="s">
        <v>9</v>
      </c>
      <c r="E3" s="5" t="str">
        <f>HYPERLINK("http://switchdb.switchgeargenomics.com/productinfo/id_714354/","Click for Clone Info")</f>
        <v>Click for Clone Info</v>
      </c>
    </row>
    <row r="4" spans="1:5">
      <c r="A4" s="4" t="s">
        <v>10</v>
      </c>
      <c r="B4" s="4" t="s">
        <v>11</v>
      </c>
      <c r="C4" s="4" t="s">
        <v>12</v>
      </c>
      <c r="D4" s="4" t="s">
        <v>9</v>
      </c>
      <c r="E4" s="5" t="str">
        <f>HYPERLINK("http://switchdb.switchgeargenomics.com/productinfo/id_715245/","Click for Clone Info")</f>
        <v>Click for Clone Info</v>
      </c>
    </row>
    <row r="5" spans="1:5">
      <c r="A5" s="4" t="s">
        <v>13</v>
      </c>
      <c r="B5" s="4" t="s">
        <v>14</v>
      </c>
      <c r="C5" s="4" t="s">
        <v>15</v>
      </c>
      <c r="D5" s="4" t="s">
        <v>9</v>
      </c>
      <c r="E5" s="5" t="str">
        <f>HYPERLINK("http://switchdb.switchgeargenomics.com/productinfo/id_714486/","Click for Clone Info")</f>
        <v>Click for Clone Info</v>
      </c>
    </row>
    <row r="6" spans="1:5">
      <c r="A6" s="4" t="s">
        <v>16</v>
      </c>
      <c r="B6" s="4" t="s">
        <v>17</v>
      </c>
      <c r="C6" s="4" t="s">
        <v>18</v>
      </c>
      <c r="D6" s="4" t="s">
        <v>9</v>
      </c>
      <c r="E6" s="5" t="str">
        <f>HYPERLINK("http://switchdb.switchgeargenomics.com/productinfo/id_714580/","Click for Clone Info")</f>
        <v>Click for Clone Info</v>
      </c>
    </row>
    <row r="7" spans="1:5">
      <c r="A7" s="4" t="s">
        <v>19</v>
      </c>
      <c r="B7" s="4" t="s">
        <v>20</v>
      </c>
      <c r="C7" s="4" t="s">
        <v>21</v>
      </c>
      <c r="D7" s="4" t="s">
        <v>9</v>
      </c>
      <c r="E7" s="5" t="str">
        <f>HYPERLINK("http://switchdb.switchgeargenomics.com/productinfo/id_714690/","Click for Clone Info")</f>
        <v>Click for Clone Info</v>
      </c>
    </row>
    <row r="8" spans="1:5">
      <c r="A8" s="4" t="s">
        <v>22</v>
      </c>
      <c r="B8" s="4" t="s">
        <v>23</v>
      </c>
      <c r="C8" s="4" t="s">
        <v>24</v>
      </c>
      <c r="D8" s="4" t="s">
        <v>9</v>
      </c>
      <c r="E8" s="5" t="str">
        <f>HYPERLINK("http://switchdb.switchgeargenomics.com/productinfo/id_719917/","Click for Clone Info")</f>
        <v>Click for Clone Info</v>
      </c>
    </row>
    <row r="9" spans="1:5">
      <c r="A9" s="4" t="s">
        <v>25</v>
      </c>
      <c r="B9" s="4" t="s">
        <v>26</v>
      </c>
      <c r="C9" s="4" t="s">
        <v>27</v>
      </c>
      <c r="D9" s="4" t="s">
        <v>9</v>
      </c>
      <c r="E9" s="5" t="str">
        <f>HYPERLINK("http://switchdb.switchgeargenomics.com/productinfo/id_714358/","Click for Clone Info")</f>
        <v>Click for Clone Info</v>
      </c>
    </row>
    <row r="10" spans="1:5">
      <c r="A10" s="4" t="s">
        <v>28</v>
      </c>
      <c r="B10" s="4" t="s">
        <v>29</v>
      </c>
      <c r="C10" s="4" t="s">
        <v>30</v>
      </c>
      <c r="D10" s="4" t="s">
        <v>9</v>
      </c>
      <c r="E10" s="5" t="str">
        <f>HYPERLINK("http://switchdb.switchgeargenomics.com/productinfo/id_714611/","Click for Clone Info")</f>
        <v>Click for Clone Info</v>
      </c>
    </row>
    <row r="11" spans="1:5">
      <c r="A11" s="4" t="s">
        <v>31</v>
      </c>
      <c r="B11" s="4" t="s">
        <v>32</v>
      </c>
      <c r="C11" s="4" t="s">
        <v>33</v>
      </c>
      <c r="D11" s="4" t="s">
        <v>34</v>
      </c>
      <c r="E11" s="5" t="str">
        <f>HYPERLINK("http://switchdb.switchgeargenomics.com/productinfo/id_714448/","Click for Clone Info")</f>
        <v>Click for Clone Info</v>
      </c>
    </row>
    <row r="12" spans="1:5">
      <c r="A12" s="4" t="s">
        <v>35</v>
      </c>
      <c r="B12" s="4" t="s">
        <v>36</v>
      </c>
      <c r="C12" s="4" t="s">
        <v>37</v>
      </c>
      <c r="D12" s="4" t="s">
        <v>34</v>
      </c>
      <c r="E12" s="5" t="str">
        <f>HYPERLINK("http://switchdb.switchgeargenomics.com/productinfo/id_715398/","Click for Clone Info")</f>
        <v>Click for Clone Info</v>
      </c>
    </row>
    <row r="13" spans="1:5">
      <c r="A13" s="4" t="s">
        <v>38</v>
      </c>
      <c r="B13" s="4" t="s">
        <v>39</v>
      </c>
      <c r="C13" s="4" t="s">
        <v>40</v>
      </c>
      <c r="D13" s="4" t="s">
        <v>34</v>
      </c>
      <c r="E13" s="5" t="str">
        <f>HYPERLINK("http://switchdb.switchgeargenomics.com/productinfo/id_714657/","Click for Clone Info")</f>
        <v>Click for Clone Info</v>
      </c>
    </row>
    <row r="14" spans="1:5">
      <c r="A14" s="6" t="s">
        <v>41</v>
      </c>
      <c r="B14" s="6" t="s">
        <v>42</v>
      </c>
      <c r="C14" s="6" t="s">
        <v>43</v>
      </c>
      <c r="D14" s="6" t="s">
        <v>44</v>
      </c>
      <c r="E14" s="5"/>
    </row>
    <row r="15" spans="1:5">
      <c r="A15" s="4" t="s">
        <v>45</v>
      </c>
      <c r="B15" s="4" t="s">
        <v>46</v>
      </c>
      <c r="C15" s="4" t="s">
        <v>47</v>
      </c>
      <c r="D15" s="4" t="s">
        <v>34</v>
      </c>
      <c r="E15" s="5" t="str">
        <f>HYPERLINK("http://switchdb.switchgeargenomics.com/productinfo/id_714292/","Click for Clone Info")</f>
        <v>Click for Clone Info</v>
      </c>
    </row>
    <row r="16" spans="1:5">
      <c r="A16" s="4" t="s">
        <v>48</v>
      </c>
      <c r="B16" s="4" t="s">
        <v>49</v>
      </c>
      <c r="C16" s="4" t="s">
        <v>50</v>
      </c>
      <c r="D16" s="4" t="s">
        <v>34</v>
      </c>
      <c r="E16" s="5" t="str">
        <f>HYPERLINK("http://switchdb.switchgeargenomics.com/productinfo/id_714663/","Click for Clone Info")</f>
        <v>Click for Clone Info</v>
      </c>
    </row>
    <row r="17" spans="1:5">
      <c r="A17" s="4" t="s">
        <v>51</v>
      </c>
      <c r="B17" s="4" t="s">
        <v>52</v>
      </c>
      <c r="C17" s="4" t="s">
        <v>53</v>
      </c>
      <c r="D17" s="4" t="s">
        <v>34</v>
      </c>
      <c r="E17" s="5" t="str">
        <f>HYPERLINK("http://switchdb.switchgeargenomics.com/productinfo/id_714356/","Click for Clone Info")</f>
        <v>Click for Clone Info</v>
      </c>
    </row>
    <row r="18" spans="1:5">
      <c r="A18" s="4" t="s">
        <v>54</v>
      </c>
      <c r="B18" s="4" t="s">
        <v>55</v>
      </c>
      <c r="C18" s="4" t="s">
        <v>56</v>
      </c>
      <c r="D18" s="4" t="s">
        <v>34</v>
      </c>
      <c r="E18" s="5" t="str">
        <f>HYPERLINK("http://switchdb.switchgeargenomics.com/productinfo/id_714646/","Click for Clone Info")</f>
        <v>Click for Clone Info</v>
      </c>
    </row>
    <row r="19" spans="1:5">
      <c r="A19" s="4" t="s">
        <v>57</v>
      </c>
      <c r="B19" s="4" t="s">
        <v>58</v>
      </c>
      <c r="C19" s="4" t="s">
        <v>59</v>
      </c>
      <c r="D19" s="4" t="s">
        <v>34</v>
      </c>
      <c r="E19" s="5" t="str">
        <f>HYPERLINK("http://switchdb.switchgeargenomics.com/productinfo/id_714516/","Click for Clone Info")</f>
        <v>Click for Clone Info</v>
      </c>
    </row>
    <row r="20" spans="1:5">
      <c r="A20" s="4" t="s">
        <v>60</v>
      </c>
      <c r="B20" s="4" t="s">
        <v>61</v>
      </c>
      <c r="C20" s="4" t="s">
        <v>62</v>
      </c>
      <c r="D20" s="4" t="s">
        <v>34</v>
      </c>
      <c r="E20" s="5" t="str">
        <f>HYPERLINK("http://switchdb.switchgeargenomics.com/productinfo/id_714581/","Click for Clone Info")</f>
        <v>Click for Clone Info</v>
      </c>
    </row>
    <row r="21" spans="1:5">
      <c r="A21" s="4" t="s">
        <v>63</v>
      </c>
      <c r="B21" s="4" t="s">
        <v>64</v>
      </c>
      <c r="C21" s="4" t="s">
        <v>65</v>
      </c>
      <c r="D21" s="4" t="s">
        <v>34</v>
      </c>
      <c r="E21" s="5" t="str">
        <f>HYPERLINK("http://switchdb.switchgeargenomics.com/productinfo/id_714271/","Click for Clone Info")</f>
        <v>Click for Clone Info</v>
      </c>
    </row>
    <row r="22" spans="1:5">
      <c r="A22" s="4" t="s">
        <v>66</v>
      </c>
      <c r="B22" s="4" t="s">
        <v>67</v>
      </c>
      <c r="C22" s="4" t="s">
        <v>68</v>
      </c>
      <c r="D22" s="4" t="s">
        <v>34</v>
      </c>
      <c r="E22" s="5" t="str">
        <f>HYPERLINK("http://switchdb.switchgeargenomics.com/productinfo/id_714394/","Click for Clone Info")</f>
        <v>Click for Clone Info</v>
      </c>
    </row>
    <row r="23" spans="1:5">
      <c r="A23" s="4" t="s">
        <v>69</v>
      </c>
      <c r="B23" s="4" t="s">
        <v>70</v>
      </c>
      <c r="C23" s="4" t="s">
        <v>15</v>
      </c>
      <c r="D23" s="4" t="s">
        <v>34</v>
      </c>
      <c r="E23" s="5" t="str">
        <f>HYPERLINK("http://switchdb.switchgeargenomics.com/productinfo/id_720864/","Click for Clone Info")</f>
        <v>Click for Clone Info</v>
      </c>
    </row>
    <row r="24" spans="1:5">
      <c r="A24" s="4" t="s">
        <v>71</v>
      </c>
      <c r="B24" s="4" t="s">
        <v>72</v>
      </c>
      <c r="C24" s="4" t="s">
        <v>73</v>
      </c>
      <c r="D24" s="4" t="s">
        <v>34</v>
      </c>
      <c r="E24" s="5" t="str">
        <f>HYPERLINK("http://switchdb.switchgeargenomics.com/productinfo/id_714238/","Click for Clone Info")</f>
        <v>Click for Clone Info</v>
      </c>
    </row>
    <row r="25" spans="1:5">
      <c r="A25" s="4" t="s">
        <v>74</v>
      </c>
      <c r="B25" s="4" t="s">
        <v>75</v>
      </c>
      <c r="C25" s="4" t="s">
        <v>76</v>
      </c>
      <c r="D25" s="4" t="s">
        <v>34</v>
      </c>
      <c r="E25" s="5" t="str">
        <f>HYPERLINK("http://switchdb.switchgeargenomics.com/productinfo/id_714420/","Click for Clone Info")</f>
        <v>Click for Clone Info</v>
      </c>
    </row>
    <row r="26" spans="1:5">
      <c r="A26" s="6" t="s">
        <v>77</v>
      </c>
      <c r="B26" s="6" t="s">
        <v>78</v>
      </c>
      <c r="C26" s="6" t="s">
        <v>79</v>
      </c>
      <c r="D26" s="6" t="s">
        <v>44</v>
      </c>
      <c r="E26" s="5"/>
    </row>
    <row r="27" spans="1:5">
      <c r="A27" s="4" t="s">
        <v>80</v>
      </c>
      <c r="B27" s="4" t="s">
        <v>81</v>
      </c>
      <c r="C27" s="4" t="s">
        <v>82</v>
      </c>
      <c r="D27" s="4" t="s">
        <v>34</v>
      </c>
      <c r="E27" s="5" t="str">
        <f>HYPERLINK("http://switchdb.switchgeargenomics.com/productinfo/id_715333/","Click for Clone Info")</f>
        <v>Click for Clone Info</v>
      </c>
    </row>
    <row r="28" spans="1:5">
      <c r="A28" s="4" t="s">
        <v>83</v>
      </c>
      <c r="B28" s="4" t="s">
        <v>84</v>
      </c>
      <c r="C28" s="4" t="s">
        <v>85</v>
      </c>
      <c r="D28" s="4" t="s">
        <v>34</v>
      </c>
      <c r="E28" s="5" t="str">
        <f>HYPERLINK("http://switchdb.switchgeargenomics.com/productinfo/id_714346/","Click for Clone Info")</f>
        <v>Click for Clone Info</v>
      </c>
    </row>
    <row r="29" spans="1:5">
      <c r="A29" s="4" t="s">
        <v>86</v>
      </c>
      <c r="B29" s="4" t="s">
        <v>87</v>
      </c>
      <c r="C29" s="4" t="s">
        <v>88</v>
      </c>
      <c r="D29" s="4" t="s">
        <v>34</v>
      </c>
      <c r="E29" s="5" t="str">
        <f>HYPERLINK("http://switchdb.switchgeargenomics.com/productinfo/id_714279/","Click for Clone Info")</f>
        <v>Click for Clone Info</v>
      </c>
    </row>
    <row r="30" spans="1:5">
      <c r="A30" s="4" t="s">
        <v>89</v>
      </c>
      <c r="B30" s="4" t="s">
        <v>90</v>
      </c>
      <c r="C30" s="4" t="s">
        <v>91</v>
      </c>
      <c r="D30" s="4" t="s">
        <v>34</v>
      </c>
      <c r="E30" s="5" t="str">
        <f>HYPERLINK("http://switchdb.switchgeargenomics.com/productinfo/id_714605/","Click for Clone Info")</f>
        <v>Click for Clone Info</v>
      </c>
    </row>
    <row r="31" spans="1:5">
      <c r="A31" s="4" t="s">
        <v>92</v>
      </c>
      <c r="B31" s="4" t="s">
        <v>93</v>
      </c>
      <c r="C31" s="4" t="s">
        <v>94</v>
      </c>
      <c r="D31" s="4" t="s">
        <v>34</v>
      </c>
      <c r="E31" s="5" t="str">
        <f>HYPERLINK("http://switchdb.switchgeargenomics.com/productinfo/id_717504/","Click for Clone Info")</f>
        <v>Click for Clone Info</v>
      </c>
    </row>
    <row r="32" spans="1:5">
      <c r="A32" s="4" t="s">
        <v>95</v>
      </c>
      <c r="B32" s="4" t="s">
        <v>96</v>
      </c>
      <c r="C32" s="4" t="s">
        <v>82</v>
      </c>
      <c r="D32" s="4" t="s">
        <v>34</v>
      </c>
      <c r="E32" s="5" t="str">
        <f>HYPERLINK("http://switchdb.switchgeargenomics.com/productinfo/id_714269/","Click for Clone Info")</f>
        <v>Click for Clone Info</v>
      </c>
    </row>
    <row r="33" spans="1:5">
      <c r="A33" s="4" t="s">
        <v>97</v>
      </c>
      <c r="B33" s="4" t="s">
        <v>98</v>
      </c>
      <c r="C33" s="4" t="s">
        <v>85</v>
      </c>
      <c r="D33" s="4" t="s">
        <v>34</v>
      </c>
      <c r="E33" s="5" t="str">
        <f>HYPERLINK("http://switchdb.switchgeargenomics.com/productinfo/id_714647/","Click for Clone Info")</f>
        <v>Click for Clone Info</v>
      </c>
    </row>
    <row r="34" spans="1:5">
      <c r="A34" s="4" t="s">
        <v>99</v>
      </c>
      <c r="B34" s="4" t="s">
        <v>100</v>
      </c>
      <c r="C34" s="4" t="s">
        <v>101</v>
      </c>
      <c r="D34" s="4" t="s">
        <v>34</v>
      </c>
      <c r="E34" s="5" t="str">
        <f>HYPERLINK("http://switchdb.switchgeargenomics.com/productinfo/id_714333/","Click for Clone Info")</f>
        <v>Click for Clone Info</v>
      </c>
    </row>
    <row r="35" spans="1:5">
      <c r="A35" s="4" t="s">
        <v>102</v>
      </c>
      <c r="B35" s="4" t="s">
        <v>103</v>
      </c>
      <c r="C35" s="4" t="s">
        <v>104</v>
      </c>
      <c r="D35" s="4" t="s">
        <v>34</v>
      </c>
      <c r="E35" s="5" t="str">
        <f>HYPERLINK("http://switchdb.switchgeargenomics.com/productinfo/id_715411/","Click for Clone Info")</f>
        <v>Click for Clone Info</v>
      </c>
    </row>
    <row r="36" spans="1:5">
      <c r="A36" s="4" t="s">
        <v>105</v>
      </c>
      <c r="B36" s="4" t="s">
        <v>106</v>
      </c>
      <c r="C36" s="4" t="s">
        <v>107</v>
      </c>
      <c r="D36" s="4" t="s">
        <v>34</v>
      </c>
      <c r="E36" s="5" t="str">
        <f>HYPERLINK("http://switchdb.switchgeargenomics.com/productinfo/id_715281/","Click for Clone Info")</f>
        <v>Click for Clone Info</v>
      </c>
    </row>
    <row r="37" spans="1:5">
      <c r="A37" s="4" t="s">
        <v>108</v>
      </c>
      <c r="B37" s="4" t="s">
        <v>109</v>
      </c>
      <c r="C37" s="4" t="s">
        <v>110</v>
      </c>
      <c r="D37" s="4" t="s">
        <v>34</v>
      </c>
      <c r="E37" s="5" t="str">
        <f>HYPERLINK("http://switchdb.switchgeargenomics.com/productinfo/id_714377/","Click for Clone Info")</f>
        <v>Click for Clone Info</v>
      </c>
    </row>
    <row r="38" spans="1:5">
      <c r="A38" s="6" t="s">
        <v>111</v>
      </c>
      <c r="B38" s="6" t="s">
        <v>112</v>
      </c>
      <c r="C38" s="6" t="s">
        <v>113</v>
      </c>
      <c r="D38" s="6" t="s">
        <v>44</v>
      </c>
      <c r="E38" s="5"/>
    </row>
    <row r="39" spans="1:5">
      <c r="A39" s="4" t="s">
        <v>114</v>
      </c>
      <c r="B39" s="4" t="s">
        <v>115</v>
      </c>
      <c r="C39" s="4" t="s">
        <v>116</v>
      </c>
      <c r="D39" s="4" t="s">
        <v>34</v>
      </c>
      <c r="E39" s="5" t="str">
        <f>HYPERLINK("http://switchdb.switchgeargenomics.com/productinfo/id_714437/","Click for Clone Info")</f>
        <v>Click for Clone Info</v>
      </c>
    </row>
    <row r="40" spans="1:5">
      <c r="A40" s="4" t="s">
        <v>117</v>
      </c>
      <c r="B40" s="4" t="s">
        <v>118</v>
      </c>
      <c r="C40" s="4" t="s">
        <v>85</v>
      </c>
      <c r="D40" s="4" t="s">
        <v>34</v>
      </c>
      <c r="E40" s="5" t="str">
        <f>HYPERLINK("http://switchdb.switchgeargenomics.com/productinfo/id_715219/","Click for Clone Info")</f>
        <v>Click for Clone Info</v>
      </c>
    </row>
    <row r="41" spans="1:5">
      <c r="A41" s="4" t="s">
        <v>119</v>
      </c>
      <c r="B41" s="4" t="s">
        <v>120</v>
      </c>
      <c r="C41" s="4" t="s">
        <v>121</v>
      </c>
      <c r="D41" s="4" t="s">
        <v>34</v>
      </c>
      <c r="E41" s="5" t="str">
        <f>HYPERLINK("http://switchdb.switchgeargenomics.com/productinfo/id_717424/","Click for Clone Info")</f>
        <v>Click for Clone Info</v>
      </c>
    </row>
    <row r="42" spans="1:5">
      <c r="A42" s="4" t="s">
        <v>122</v>
      </c>
      <c r="B42" s="4" t="s">
        <v>123</v>
      </c>
      <c r="C42" s="4" t="s">
        <v>121</v>
      </c>
      <c r="D42" s="4" t="s">
        <v>34</v>
      </c>
      <c r="E42" s="5" t="str">
        <f>HYPERLINK("http://switchdb.switchgeargenomics.com/productinfo/id_717587/","Click for Clone Info")</f>
        <v>Click for Clone Info</v>
      </c>
    </row>
    <row r="43" spans="1:5">
      <c r="A43" s="4" t="s">
        <v>124</v>
      </c>
      <c r="B43" s="4" t="s">
        <v>125</v>
      </c>
      <c r="C43" s="4" t="s">
        <v>126</v>
      </c>
      <c r="D43" s="4" t="s">
        <v>34</v>
      </c>
      <c r="E43" s="5" t="str">
        <f>HYPERLINK("http://switchdb.switchgeargenomics.com/productinfo/id_714361/","Click for Clone Info")</f>
        <v>Click for Clone Info</v>
      </c>
    </row>
    <row r="44" spans="1:5">
      <c r="A44" s="4" t="s">
        <v>127</v>
      </c>
      <c r="B44" s="4" t="s">
        <v>128</v>
      </c>
      <c r="C44" s="4" t="s">
        <v>129</v>
      </c>
      <c r="D44" s="4" t="s">
        <v>34</v>
      </c>
      <c r="E44" s="5" t="str">
        <f>HYPERLINK("http://switchdb.switchgeargenomics.com/productinfo/id_717734/","Click for Clone Info")</f>
        <v>Click for Clone Info</v>
      </c>
    </row>
    <row r="45" spans="1:5">
      <c r="A45" s="4" t="s">
        <v>130</v>
      </c>
      <c r="B45" s="4" t="s">
        <v>131</v>
      </c>
      <c r="C45" s="4" t="s">
        <v>132</v>
      </c>
      <c r="D45" s="4" t="s">
        <v>34</v>
      </c>
      <c r="E45" s="5" t="str">
        <f>HYPERLINK("http://switchdb.switchgeargenomics.com/productinfo/id_714527/","Click for Clone Info")</f>
        <v>Click for Clone Info</v>
      </c>
    </row>
    <row r="46" spans="1:5">
      <c r="A46" s="4" t="s">
        <v>133</v>
      </c>
      <c r="B46" s="4" t="s">
        <v>134</v>
      </c>
      <c r="C46" s="4" t="s">
        <v>135</v>
      </c>
      <c r="D46" s="4" t="s">
        <v>34</v>
      </c>
      <c r="E46" s="5" t="str">
        <f>HYPERLINK("http://switchdb.switchgeargenomics.com/productinfo/id_714777/","Click for Clone Info")</f>
        <v>Click for Clone Info</v>
      </c>
    </row>
    <row r="47" spans="1:5">
      <c r="A47" s="4" t="s">
        <v>136</v>
      </c>
      <c r="B47" s="4" t="s">
        <v>137</v>
      </c>
      <c r="C47" s="4" t="s">
        <v>138</v>
      </c>
      <c r="D47" s="4" t="s">
        <v>34</v>
      </c>
      <c r="E47" s="5" t="str">
        <f>HYPERLINK("http://switchdb.switchgeargenomics.com/productinfo/id_714404/","Click for Clone Info")</f>
        <v>Click for Clone Info</v>
      </c>
    </row>
    <row r="48" spans="1:5">
      <c r="A48" s="4" t="s">
        <v>139</v>
      </c>
      <c r="B48" s="4" t="s">
        <v>140</v>
      </c>
      <c r="C48" s="4" t="s">
        <v>141</v>
      </c>
      <c r="D48" s="4" t="s">
        <v>34</v>
      </c>
      <c r="E48" s="5" t="str">
        <f>HYPERLINK("http://switchdb.switchgeargenomics.com/productinfo/id_714593/","Click for Clone Info")</f>
        <v>Click for Clone Info</v>
      </c>
    </row>
    <row r="49" spans="1:5">
      <c r="A49" s="4" t="s">
        <v>142</v>
      </c>
      <c r="B49" s="4" t="s">
        <v>143</v>
      </c>
      <c r="C49" s="4" t="s">
        <v>144</v>
      </c>
      <c r="D49" s="4" t="s">
        <v>34</v>
      </c>
      <c r="E49" s="5" t="str">
        <f>HYPERLINK("http://switchdb.switchgeargenomics.com/productinfo/id_717537/","Click for Clone Info")</f>
        <v>Click for Clone Info</v>
      </c>
    </row>
    <row r="50" spans="1:5">
      <c r="A50" s="6" t="s">
        <v>145</v>
      </c>
      <c r="B50" s="6" t="s">
        <v>146</v>
      </c>
      <c r="C50" s="6" t="s">
        <v>147</v>
      </c>
      <c r="D50" s="6" t="s">
        <v>44</v>
      </c>
      <c r="E50" s="5"/>
    </row>
    <row r="51" spans="1:5">
      <c r="A51" s="4" t="s">
        <v>148</v>
      </c>
      <c r="B51" s="4" t="s">
        <v>149</v>
      </c>
      <c r="C51" s="4" t="s">
        <v>150</v>
      </c>
      <c r="D51" s="4" t="s">
        <v>34</v>
      </c>
      <c r="E51" s="5" t="str">
        <f>HYPERLINK("http://switchdb.switchgeargenomics.com/productinfo/id_714569/","Click for Clone Info")</f>
        <v>Click for Clone Info</v>
      </c>
    </row>
    <row r="52" spans="1:5">
      <c r="A52" s="4" t="s">
        <v>151</v>
      </c>
      <c r="B52" s="4" t="s">
        <v>152</v>
      </c>
      <c r="C52" s="4" t="s">
        <v>153</v>
      </c>
      <c r="D52" s="4" t="s">
        <v>34</v>
      </c>
      <c r="E52" s="5" t="str">
        <f>HYPERLINK("http://switchdb.switchgeargenomics.com/productinfo/id_715101/","Click for Clone Info")</f>
        <v>Click for Clone Info</v>
      </c>
    </row>
    <row r="53" spans="1:5">
      <c r="A53" s="4" t="s">
        <v>154</v>
      </c>
      <c r="B53" s="4" t="s">
        <v>155</v>
      </c>
      <c r="C53" s="4" t="s">
        <v>50</v>
      </c>
      <c r="D53" s="4" t="s">
        <v>34</v>
      </c>
      <c r="E53" s="5" t="str">
        <f>HYPERLINK("http://switchdb.switchgeargenomics.com/productinfo/id_714714/","Click for Clone Info")</f>
        <v>Click for Clone Info</v>
      </c>
    </row>
    <row r="54" spans="1:5">
      <c r="A54" s="4" t="s">
        <v>156</v>
      </c>
      <c r="B54" s="4" t="s">
        <v>157</v>
      </c>
      <c r="C54" s="4" t="s">
        <v>158</v>
      </c>
      <c r="D54" s="4" t="s">
        <v>34</v>
      </c>
      <c r="E54" s="5" t="str">
        <f>HYPERLINK("http://switchdb.switchgeargenomics.com/productinfo/id_714424/","Click for Clone Info")</f>
        <v>Click for Clone Info</v>
      </c>
    </row>
    <row r="55" spans="1:5">
      <c r="A55" s="4" t="s">
        <v>159</v>
      </c>
      <c r="B55" s="4" t="s">
        <v>160</v>
      </c>
      <c r="C55" s="4" t="s">
        <v>161</v>
      </c>
      <c r="D55" s="4" t="s">
        <v>34</v>
      </c>
      <c r="E55" s="5" t="str">
        <f>HYPERLINK("http://switchdb.switchgeargenomics.com/productinfo/id_714389/","Click for Clone Info")</f>
        <v>Click for Clone Info</v>
      </c>
    </row>
    <row r="56" spans="1:5">
      <c r="A56" s="4" t="s">
        <v>162</v>
      </c>
      <c r="B56" s="4" t="s">
        <v>163</v>
      </c>
      <c r="C56" s="4" t="s">
        <v>164</v>
      </c>
      <c r="D56" s="4" t="s">
        <v>34</v>
      </c>
      <c r="E56" s="5" t="str">
        <f>HYPERLINK("http://switchdb.switchgeargenomics.com/productinfo/id_715106/","Click for Clone Info")</f>
        <v>Click for Clone Info</v>
      </c>
    </row>
    <row r="57" spans="1:5">
      <c r="A57" s="4" t="s">
        <v>165</v>
      </c>
      <c r="B57" s="4" t="s">
        <v>166</v>
      </c>
      <c r="C57" s="4" t="s">
        <v>167</v>
      </c>
      <c r="D57" s="4" t="s">
        <v>34</v>
      </c>
      <c r="E57" s="5" t="str">
        <f>HYPERLINK("http://switchdb.switchgeargenomics.com/productinfo/id_714518/","Click for Clone Info")</f>
        <v>Click for Clone Info</v>
      </c>
    </row>
    <row r="58" spans="1:5">
      <c r="A58" s="4" t="s">
        <v>168</v>
      </c>
      <c r="B58" s="4" t="s">
        <v>169</v>
      </c>
      <c r="C58" s="4" t="s">
        <v>170</v>
      </c>
      <c r="D58" s="4" t="s">
        <v>34</v>
      </c>
      <c r="E58" s="5" t="str">
        <f>HYPERLINK("http://switchdb.switchgeargenomics.com/productinfo/id_714370/","Click for Clone Info")</f>
        <v>Click for Clone Info</v>
      </c>
    </row>
    <row r="59" spans="1:5">
      <c r="A59" s="4" t="s">
        <v>171</v>
      </c>
      <c r="B59" s="4" t="s">
        <v>172</v>
      </c>
      <c r="C59" s="4" t="s">
        <v>173</v>
      </c>
      <c r="D59" s="4" t="s">
        <v>34</v>
      </c>
      <c r="E59" s="5" t="str">
        <f>HYPERLINK("http://switchdb.switchgeargenomics.com/productinfo/id_714334/","Click for Clone Info")</f>
        <v>Click for Clone Info</v>
      </c>
    </row>
    <row r="60" spans="1:5">
      <c r="A60" s="4" t="s">
        <v>174</v>
      </c>
      <c r="B60" s="4" t="s">
        <v>175</v>
      </c>
      <c r="C60" s="4" t="s">
        <v>176</v>
      </c>
      <c r="D60" s="4" t="s">
        <v>34</v>
      </c>
      <c r="E60" s="5" t="str">
        <f>HYPERLINK("http://switchdb.switchgeargenomics.com/productinfo/id_715257/","Click for Clone Info")</f>
        <v>Click for Clone Info</v>
      </c>
    </row>
    <row r="61" spans="1:5">
      <c r="A61" s="4" t="s">
        <v>177</v>
      </c>
      <c r="B61" s="4" t="s">
        <v>178</v>
      </c>
      <c r="C61" s="4" t="s">
        <v>179</v>
      </c>
      <c r="D61" s="4" t="s">
        <v>34</v>
      </c>
      <c r="E61" s="5" t="str">
        <f>HYPERLINK("http://switchdb.switchgeargenomics.com/productinfo/id_715407/","Click for Clone Info")</f>
        <v>Click for Clone Info</v>
      </c>
    </row>
    <row r="62" spans="1:5">
      <c r="A62" s="6" t="s">
        <v>180</v>
      </c>
      <c r="B62" s="6" t="s">
        <v>181</v>
      </c>
      <c r="C62" s="6" t="s">
        <v>287</v>
      </c>
      <c r="D62" s="6" t="s">
        <v>44</v>
      </c>
      <c r="E62" s="5"/>
    </row>
    <row r="63" spans="1:5">
      <c r="A63" s="4" t="s">
        <v>182</v>
      </c>
      <c r="B63" s="4" t="s">
        <v>183</v>
      </c>
      <c r="C63" s="4" t="s">
        <v>184</v>
      </c>
      <c r="D63" s="4" t="s">
        <v>34</v>
      </c>
      <c r="E63" s="5" t="str">
        <f>HYPERLINK("http://switchdb.switchgeargenomics.com/productinfo/id_714505/","Click for Clone Info")</f>
        <v>Click for Clone Info</v>
      </c>
    </row>
    <row r="64" spans="1:5">
      <c r="A64" s="4" t="s">
        <v>185</v>
      </c>
      <c r="B64" s="4" t="s">
        <v>186</v>
      </c>
      <c r="C64" s="4" t="s">
        <v>187</v>
      </c>
      <c r="D64" s="4" t="s">
        <v>34</v>
      </c>
      <c r="E64" s="5" t="str">
        <f>HYPERLINK("http://switchdb.switchgeargenomics.com/productinfo/id_714406/","Click for Clone Info")</f>
        <v>Click for Clone Info</v>
      </c>
    </row>
    <row r="65" spans="1:5">
      <c r="A65" s="4" t="s">
        <v>188</v>
      </c>
      <c r="B65" s="4" t="s">
        <v>189</v>
      </c>
      <c r="C65" s="4" t="s">
        <v>190</v>
      </c>
      <c r="D65" s="4" t="s">
        <v>34</v>
      </c>
      <c r="E65" s="5" t="str">
        <f>HYPERLINK("http://switchdb.switchgeargenomics.com/productinfo/id_714683/","Click for Clone Info")</f>
        <v>Click for Clone Info</v>
      </c>
    </row>
    <row r="66" spans="1:5">
      <c r="A66" s="4" t="s">
        <v>191</v>
      </c>
      <c r="B66" s="4" t="s">
        <v>192</v>
      </c>
      <c r="C66" s="4" t="s">
        <v>193</v>
      </c>
      <c r="D66" s="4" t="s">
        <v>34</v>
      </c>
      <c r="E66" s="5" t="str">
        <f>HYPERLINK("http://switchdb.switchgeargenomics.com/productinfo/id_714275/","Click for Clone Info")</f>
        <v>Click for Clone Info</v>
      </c>
    </row>
    <row r="67" spans="1:5">
      <c r="A67" s="4" t="s">
        <v>194</v>
      </c>
      <c r="B67" s="4" t="s">
        <v>195</v>
      </c>
      <c r="C67" s="4" t="s">
        <v>196</v>
      </c>
      <c r="D67" s="4" t="s">
        <v>34</v>
      </c>
      <c r="E67" s="5" t="str">
        <f>HYPERLINK("http://switchdb.switchgeargenomics.com/productinfo/id_715095/","Click for Clone Info")</f>
        <v>Click for Clone Info</v>
      </c>
    </row>
    <row r="68" spans="1:5">
      <c r="A68" s="4" t="s">
        <v>197</v>
      </c>
      <c r="B68" s="4" t="s">
        <v>198</v>
      </c>
      <c r="C68" s="4" t="s">
        <v>199</v>
      </c>
      <c r="D68" s="4" t="s">
        <v>34</v>
      </c>
      <c r="E68" s="5" t="str">
        <f>HYPERLINK("http://switchdb.switchgeargenomics.com/productinfo/id_715117/","Click for Clone Info")</f>
        <v>Click for Clone Info</v>
      </c>
    </row>
    <row r="69" spans="1:5">
      <c r="A69" s="4" t="s">
        <v>200</v>
      </c>
      <c r="B69" s="4" t="s">
        <v>201</v>
      </c>
      <c r="C69" s="4" t="s">
        <v>202</v>
      </c>
      <c r="D69" s="4" t="s">
        <v>34</v>
      </c>
      <c r="E69" s="5" t="str">
        <f>HYPERLINK("http://switchdb.switchgeargenomics.com/productinfo/id_715283/","Click for Clone Info")</f>
        <v>Click for Clone Info</v>
      </c>
    </row>
    <row r="70" spans="1:5">
      <c r="A70" s="4" t="s">
        <v>203</v>
      </c>
      <c r="B70" s="4" t="s">
        <v>204</v>
      </c>
      <c r="C70" s="4" t="s">
        <v>21</v>
      </c>
      <c r="D70" s="4" t="s">
        <v>34</v>
      </c>
      <c r="E70" s="5" t="str">
        <f>HYPERLINK("http://switchdb.switchgeargenomics.com/productinfo/id_714321/","Click for Clone Info")</f>
        <v>Click for Clone Info</v>
      </c>
    </row>
    <row r="71" spans="1:5">
      <c r="A71" s="4" t="s">
        <v>205</v>
      </c>
      <c r="B71" s="4" t="s">
        <v>206</v>
      </c>
      <c r="C71" s="4" t="s">
        <v>207</v>
      </c>
      <c r="D71" s="4" t="s">
        <v>34</v>
      </c>
      <c r="E71" s="5" t="str">
        <f>HYPERLINK("http://switchdb.switchgeargenomics.com/productinfo/id_719071/","Click for Clone Info")</f>
        <v>Click for Clone Info</v>
      </c>
    </row>
    <row r="72" spans="1:5">
      <c r="A72" s="4" t="s">
        <v>208</v>
      </c>
      <c r="B72" s="4" t="s">
        <v>209</v>
      </c>
      <c r="C72" s="4" t="s">
        <v>210</v>
      </c>
      <c r="D72" s="4" t="s">
        <v>34</v>
      </c>
      <c r="E72" s="5" t="str">
        <f>HYPERLINK("http://switchdb.switchgeargenomics.com/productinfo/id_715238/","Click for Clone Info")</f>
        <v>Click for Clone Info</v>
      </c>
    </row>
    <row r="73" spans="1:5">
      <c r="A73" s="4" t="s">
        <v>211</v>
      </c>
      <c r="B73" s="4" t="s">
        <v>212</v>
      </c>
      <c r="C73" s="4" t="s">
        <v>213</v>
      </c>
      <c r="D73" s="4" t="s">
        <v>34</v>
      </c>
      <c r="E73" s="5" t="str">
        <f>HYPERLINK("http://switchdb.switchgeargenomics.com/productinfo/id_714528/","Click for Clone Info")</f>
        <v>Click for Clone Info</v>
      </c>
    </row>
    <row r="74" spans="1:5">
      <c r="A74" s="6" t="s">
        <v>214</v>
      </c>
      <c r="B74" s="6" t="s">
        <v>215</v>
      </c>
      <c r="C74" s="6" t="s">
        <v>286</v>
      </c>
      <c r="D74" s="6" t="s">
        <v>44</v>
      </c>
      <c r="E74" s="5"/>
    </row>
    <row r="75" spans="1:5">
      <c r="A75" s="4" t="s">
        <v>216</v>
      </c>
      <c r="B75" s="4" t="s">
        <v>217</v>
      </c>
      <c r="C75" s="4" t="s">
        <v>218</v>
      </c>
      <c r="D75" s="4" t="s">
        <v>34</v>
      </c>
      <c r="E75" s="5" t="str">
        <f>HYPERLINK("http://switchdb.switchgeargenomics.com/productinfo/id_714336/","Click for Clone Info")</f>
        <v>Click for Clone Info</v>
      </c>
    </row>
    <row r="76" spans="1:5">
      <c r="A76" s="4" t="s">
        <v>219</v>
      </c>
      <c r="B76" s="4" t="s">
        <v>220</v>
      </c>
      <c r="C76" s="4" t="s">
        <v>221</v>
      </c>
      <c r="D76" s="4" t="s">
        <v>34</v>
      </c>
      <c r="E76" s="5" t="str">
        <f>HYPERLINK("http://switchdb.switchgeargenomics.com/productinfo/id_714266/","Click for Clone Info")</f>
        <v>Click for Clone Info</v>
      </c>
    </row>
    <row r="77" spans="1:5">
      <c r="A77" s="4" t="s">
        <v>222</v>
      </c>
      <c r="B77" s="4" t="s">
        <v>223</v>
      </c>
      <c r="C77" s="4" t="s">
        <v>224</v>
      </c>
      <c r="D77" s="4" t="s">
        <v>34</v>
      </c>
      <c r="E77" s="5" t="str">
        <f>HYPERLINK("http://switchdb.switchgeargenomics.com/productinfo/id_714787/","Click for Clone Info")</f>
        <v>Click for Clone Info</v>
      </c>
    </row>
    <row r="78" spans="1:5">
      <c r="A78" s="4" t="s">
        <v>225</v>
      </c>
      <c r="B78" s="4" t="s">
        <v>226</v>
      </c>
      <c r="C78" s="4" t="s">
        <v>94</v>
      </c>
      <c r="D78" s="4" t="s">
        <v>34</v>
      </c>
      <c r="E78" s="5" t="str">
        <f>HYPERLINK("http://switchdb.switchgeargenomics.com/productinfo/id_717328/","Click for Clone Info")</f>
        <v>Click for Clone Info</v>
      </c>
    </row>
    <row r="79" spans="1:5">
      <c r="A79" s="4" t="s">
        <v>227</v>
      </c>
      <c r="B79" s="4" t="s">
        <v>228</v>
      </c>
      <c r="C79" s="4" t="s">
        <v>229</v>
      </c>
      <c r="D79" s="4" t="s">
        <v>34</v>
      </c>
      <c r="E79" s="5" t="str">
        <f>HYPERLINK("http://switchdb.switchgeargenomics.com/productinfo/id_714653/","Click for Clone Info")</f>
        <v>Click for Clone Info</v>
      </c>
    </row>
    <row r="80" spans="1:5">
      <c r="A80" s="4" t="s">
        <v>230</v>
      </c>
      <c r="B80" s="4" t="s">
        <v>231</v>
      </c>
      <c r="C80" s="4" t="s">
        <v>232</v>
      </c>
      <c r="D80" s="4" t="s">
        <v>34</v>
      </c>
      <c r="E80" s="5" t="str">
        <f>HYPERLINK("http://switchdb.switchgeargenomics.com/productinfo/id_714341/","Click for Clone Info")</f>
        <v>Click for Clone Info</v>
      </c>
    </row>
    <row r="81" spans="1:5">
      <c r="A81" s="4" t="s">
        <v>233</v>
      </c>
      <c r="B81" s="4" t="s">
        <v>234</v>
      </c>
      <c r="C81" s="4" t="s">
        <v>235</v>
      </c>
      <c r="D81" s="4" t="s">
        <v>34</v>
      </c>
      <c r="E81" s="5" t="str">
        <f>HYPERLINK("http://switchdb.switchgeargenomics.com/productinfo/id_714575/","Click for Clone Info")</f>
        <v>Click for Clone Info</v>
      </c>
    </row>
    <row r="82" spans="1:5">
      <c r="A82" s="4" t="s">
        <v>236</v>
      </c>
      <c r="B82" s="4" t="s">
        <v>237</v>
      </c>
      <c r="C82" s="4" t="s">
        <v>238</v>
      </c>
      <c r="D82" s="4" t="s">
        <v>34</v>
      </c>
      <c r="E82" s="5" t="str">
        <f>HYPERLINK("http://switchdb.switchgeargenomics.com/productinfo/id_715188/","Click for Clone Info")</f>
        <v>Click for Clone Info</v>
      </c>
    </row>
    <row r="83" spans="1:5">
      <c r="A83" s="4" t="s">
        <v>239</v>
      </c>
      <c r="B83" s="4" t="s">
        <v>240</v>
      </c>
      <c r="C83" s="4" t="s">
        <v>241</v>
      </c>
      <c r="D83" s="4" t="s">
        <v>34</v>
      </c>
      <c r="E83" s="5" t="str">
        <f>HYPERLINK("http://switchdb.switchgeargenomics.com/productinfo/id_714281/","Click for Clone Info")</f>
        <v>Click for Clone Info</v>
      </c>
    </row>
    <row r="84" spans="1:5">
      <c r="A84" s="4" t="s">
        <v>242</v>
      </c>
      <c r="B84" s="4" t="s">
        <v>243</v>
      </c>
      <c r="C84" s="4" t="s">
        <v>244</v>
      </c>
      <c r="D84" s="4" t="s">
        <v>34</v>
      </c>
      <c r="E84" s="5" t="str">
        <f>HYPERLINK("http://switchdb.switchgeargenomics.com/productinfo/id_715103/","Click for Clone Info")</f>
        <v>Click for Clone Info</v>
      </c>
    </row>
    <row r="85" spans="1:5">
      <c r="A85" s="4" t="s">
        <v>245</v>
      </c>
      <c r="B85" s="4" t="s">
        <v>246</v>
      </c>
      <c r="C85" s="4" t="s">
        <v>247</v>
      </c>
      <c r="D85" s="4" t="s">
        <v>34</v>
      </c>
      <c r="E85" s="5" t="str">
        <f>HYPERLINK("http://switchdb.switchgeargenomics.com/productinfo/id_714381/","Click for Clone Info")</f>
        <v>Click for Clone Info</v>
      </c>
    </row>
    <row r="86" spans="1:5">
      <c r="A86" s="6" t="s">
        <v>248</v>
      </c>
      <c r="B86" s="6" t="s">
        <v>249</v>
      </c>
      <c r="C86" s="6" t="s">
        <v>285</v>
      </c>
      <c r="D86" s="6" t="s">
        <v>44</v>
      </c>
      <c r="E86" s="5"/>
    </row>
    <row r="87" spans="1:5">
      <c r="A87" s="4" t="s">
        <v>250</v>
      </c>
      <c r="B87" s="4" t="s">
        <v>251</v>
      </c>
      <c r="C87" s="4" t="s">
        <v>252</v>
      </c>
      <c r="D87" s="4" t="s">
        <v>34</v>
      </c>
      <c r="E87" s="5" t="str">
        <f>HYPERLINK("http://switchdb.switchgeargenomics.com/productinfo/id_714559/","Click for Clone Info")</f>
        <v>Click for Clone Info</v>
      </c>
    </row>
    <row r="88" spans="1:5">
      <c r="A88" s="4" t="s">
        <v>253</v>
      </c>
      <c r="B88" s="4" t="s">
        <v>254</v>
      </c>
      <c r="C88" s="4" t="s">
        <v>255</v>
      </c>
      <c r="D88" s="4" t="s">
        <v>34</v>
      </c>
      <c r="E88" s="5" t="str">
        <f>HYPERLINK("http://switchdb.switchgeargenomics.com/productinfo/id_714754/","Click for Clone Info")</f>
        <v>Click for Clone Info</v>
      </c>
    </row>
    <row r="89" spans="1:5">
      <c r="A89" s="4" t="s">
        <v>256</v>
      </c>
      <c r="B89" s="4" t="s">
        <v>257</v>
      </c>
      <c r="C89" s="4" t="s">
        <v>258</v>
      </c>
      <c r="D89" s="4" t="s">
        <v>34</v>
      </c>
      <c r="E89" s="5" t="str">
        <f>HYPERLINK("http://switchdb.switchgeargenomics.com/productinfo/id_719984/","Click for Clone Info")</f>
        <v>Click for Clone Info</v>
      </c>
    </row>
    <row r="90" spans="1:5">
      <c r="A90" s="4" t="s">
        <v>259</v>
      </c>
      <c r="B90" s="4" t="s">
        <v>260</v>
      </c>
      <c r="C90" s="4" t="s">
        <v>261</v>
      </c>
      <c r="D90" s="4" t="s">
        <v>262</v>
      </c>
      <c r="E90" s="5" t="str">
        <f>HYPERLINK("http://switchdb.switchgeargenomics.com/productinfo/id_717674/","Click for Clone Info")</f>
        <v>Click for Clone Info</v>
      </c>
    </row>
    <row r="91" spans="1:5">
      <c r="A91" s="4" t="s">
        <v>263</v>
      </c>
      <c r="B91" s="4" t="s">
        <v>264</v>
      </c>
      <c r="C91" s="4" t="s">
        <v>265</v>
      </c>
      <c r="D91" s="4" t="s">
        <v>262</v>
      </c>
      <c r="E91" s="5" t="str">
        <f>HYPERLINK("http://switchdb.switchgeargenomics.com/productinfo/id_717396/","Click for Clone Info")</f>
        <v>Click for Clone Info</v>
      </c>
    </row>
    <row r="92" spans="1:5">
      <c r="A92" s="4" t="s">
        <v>266</v>
      </c>
      <c r="B92" s="4" t="s">
        <v>267</v>
      </c>
      <c r="C92" s="4" t="s">
        <v>268</v>
      </c>
      <c r="D92" s="4" t="s">
        <v>262</v>
      </c>
      <c r="E92" s="5" t="str">
        <f>HYPERLINK("http://switchdb.switchgeargenomics.com/productinfo/id_717066/","Click for Clone Info")</f>
        <v>Click for Clone Info</v>
      </c>
    </row>
    <row r="93" spans="1:5">
      <c r="A93" s="4" t="s">
        <v>269</v>
      </c>
      <c r="B93" s="4" t="s">
        <v>270</v>
      </c>
      <c r="C93" s="4" t="s">
        <v>121</v>
      </c>
      <c r="D93" s="4" t="s">
        <v>262</v>
      </c>
      <c r="E93" s="5" t="str">
        <f>HYPERLINK("http://switchdb.switchgeargenomics.com/productinfo/id_717367/","Click for Clone Info")</f>
        <v>Click for Clone Info</v>
      </c>
    </row>
    <row r="94" spans="1:5">
      <c r="A94" s="4" t="s">
        <v>271</v>
      </c>
      <c r="B94" s="4" t="s">
        <v>272</v>
      </c>
      <c r="C94" s="4" t="s">
        <v>273</v>
      </c>
      <c r="D94" s="4" t="s">
        <v>262</v>
      </c>
      <c r="E94" s="5" t="str">
        <f>HYPERLINK("http://switchdb.switchgeargenomics.com/productinfo/id_717456/","Click for Clone Info")</f>
        <v>Click for Clone Info</v>
      </c>
    </row>
    <row r="95" spans="1:5">
      <c r="A95" s="4" t="s">
        <v>274</v>
      </c>
      <c r="B95" s="4" t="s">
        <v>275</v>
      </c>
      <c r="C95" s="4" t="s">
        <v>121</v>
      </c>
      <c r="D95" s="4" t="s">
        <v>262</v>
      </c>
      <c r="E95" s="5" t="str">
        <f>HYPERLINK("http://switchdb.switchgeargenomics.com/productinfo/id_717363/","Click for Clone Info")</f>
        <v>Click for Clone Info</v>
      </c>
    </row>
    <row r="96" spans="1:5">
      <c r="A96" s="4" t="s">
        <v>276</v>
      </c>
      <c r="B96" s="4" t="s">
        <v>277</v>
      </c>
      <c r="C96" s="4" t="s">
        <v>278</v>
      </c>
      <c r="D96" s="4" t="s">
        <v>262</v>
      </c>
      <c r="E96" s="5" t="str">
        <f>HYPERLINK("http://switchdb.switchgeargenomics.com/productinfo/id_717333/","Click for Clone Info")</f>
        <v>Click for Clone Info</v>
      </c>
    </row>
    <row r="97" spans="1:5">
      <c r="A97" s="4" t="s">
        <v>279</v>
      </c>
      <c r="B97" s="4" t="s">
        <v>280</v>
      </c>
      <c r="C97" s="4" t="s">
        <v>283</v>
      </c>
      <c r="D97" s="4" t="s">
        <v>262</v>
      </c>
      <c r="E97" s="5" t="str">
        <f>HYPERLINK("http://switchdb.switchgeargenomics.com/productinfo/id_717518/","Click for Clone Info")</f>
        <v>Click for Clone Info</v>
      </c>
    </row>
    <row r="98" spans="1:5">
      <c r="A98" s="7" t="s">
        <v>281</v>
      </c>
      <c r="B98" s="7" t="s">
        <v>282</v>
      </c>
      <c r="C98" s="7" t="s">
        <v>284</v>
      </c>
      <c r="D98" s="7" t="s">
        <v>44</v>
      </c>
      <c r="E98" s="8"/>
    </row>
  </sheetData>
  <mergeCells count="1">
    <mergeCell ref="A1:E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Active Motif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Wasden</dc:creator>
  <cp:lastModifiedBy>Chris Wasden</cp:lastModifiedBy>
  <dcterms:created xsi:type="dcterms:W3CDTF">2015-05-05T23:28:03Z</dcterms:created>
  <dcterms:modified xsi:type="dcterms:W3CDTF">2015-05-12T17:57:41Z</dcterms:modified>
</cp:coreProperties>
</file>